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1"/>
  </bookViews>
  <sheets>
    <sheet name="Sayfa1" sheetId="1" r:id="rId1"/>
    <sheet name="Sayfa1 (2)" sheetId="2" r:id="rId2"/>
  </sheets>
  <definedNames>
    <definedName name="Asama" localSheetId="1">'Sayfa1 (2)'!$B$2</definedName>
    <definedName name="Asama">'Sayfa1'!$B$2</definedName>
    <definedName name="AsamaAd" localSheetId="1">'Sayfa1 (2)'!$E$2</definedName>
    <definedName name="AsamaAd">'Sayfa1'!$E$2</definedName>
    <definedName name="AyAd" localSheetId="1">'Sayfa1 (2)'!$E$3</definedName>
    <definedName name="AyAd">'Sayfa1'!$E$3</definedName>
    <definedName name="AyNo" localSheetId="1">'Sayfa1 (2)'!$B$3</definedName>
    <definedName name="AyNo">'Sayfa1'!$B$3</definedName>
    <definedName name="BaslikSatir" localSheetId="1">'Sayfa1 (2)'!#REF!</definedName>
    <definedName name="BaslikSatir">'Sayfa1'!#REF!</definedName>
    <definedName name="BaslikSutun" localSheetId="1">'Sayfa1 (2)'!$F$1</definedName>
    <definedName name="BaslikSutun">'Sayfa1'!$F$1</definedName>
    <definedName name="ButceYil" localSheetId="1">'Sayfa1 (2)'!$B$1</definedName>
    <definedName name="ButceYil">'Sayfa1'!$B$1</definedName>
    <definedName name="KurKod" localSheetId="1">'Sayfa1 (2)'!$B$5</definedName>
    <definedName name="KurKod">'Sayfa1'!$B$5</definedName>
    <definedName name="Kurum" localSheetId="1">'Sayfa1 (2)'!$B$6</definedName>
    <definedName name="Kurum">'Sayfa1'!$B$6</definedName>
    <definedName name="Saat" localSheetId="1">'Sayfa1 (2)'!#REF!</definedName>
    <definedName name="Saat">'Sayfa1'!#REF!</definedName>
    <definedName name="SatirBaslik" localSheetId="1">'Sayfa1 (2)'!$A$22:$B$76</definedName>
    <definedName name="SatirBaslik">'Sayfa1'!$A$22:$B$76</definedName>
    <definedName name="SutunBaslik" localSheetId="1">'Sayfa1 (2)'!$F$13:$AK$17</definedName>
    <definedName name="SutunBaslik">'Sayfa1'!$F$13:$AJ$17</definedName>
    <definedName name="SutunBaslik4" localSheetId="1">'Sayfa1 (2)'!#REF!</definedName>
    <definedName name="SutunBaslik4">'Sayfa1'!#REF!</definedName>
    <definedName name="TabloSatir" localSheetId="1">'Sayfa1 (2)'!#REF!</definedName>
    <definedName name="TabloSatir">'Sayfa1'!#REF!</definedName>
    <definedName name="TabloSutun" localSheetId="1">'Sayfa1 (2)'!$G$1</definedName>
    <definedName name="TabloSutun">'Sayfa1'!$G$1</definedName>
    <definedName name="TeklifYil" localSheetId="1">'Sayfa1 (2)'!$B$4</definedName>
    <definedName name="TeklifYil">'Sayfa1'!$B$4</definedName>
    <definedName name="_xlnm.Print_Area" localSheetId="0">'Sayfa1'!#REF!</definedName>
    <definedName name="_xlnm.Print_Area" localSheetId="1">'Sayfa1 (2)'!#REF!</definedName>
  </definedNames>
  <calcPr fullCalcOnLoad="1"/>
</workbook>
</file>

<file path=xl/sharedStrings.xml><?xml version="1.0" encoding="utf-8"?>
<sst xmlns="http://schemas.openxmlformats.org/spreadsheetml/2006/main" count="988" uniqueCount="138">
  <si>
    <t>YIL:</t>
  </si>
  <si>
    <t/>
  </si>
  <si>
    <t>AŞAMA:</t>
  </si>
  <si>
    <t>AY:</t>
  </si>
  <si>
    <t>TEKLİF YIL:</t>
  </si>
  <si>
    <t>KURKOD:</t>
  </si>
  <si>
    <t>KURUM:</t>
  </si>
  <si>
    <t>BÜTÇE GİDERLERİNİN GELİŞİMİ</t>
  </si>
  <si>
    <t>FORMUL</t>
  </si>
  <si>
    <t>ABSHARCAMA</t>
  </si>
  <si>
    <t>ABSODENEK</t>
  </si>
  <si>
    <t>X</t>
  </si>
  <si>
    <t>ABSHARCAMATAHMIN</t>
  </si>
  <si>
    <t>YIL</t>
  </si>
  <si>
    <t>ASAMA</t>
  </si>
  <si>
    <t>AY</t>
  </si>
  <si>
    <t>KURKOD</t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</si>
  <si>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</si>
  <si>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</si>
  <si>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</si>
  <si>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</si>
  <si>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</si>
  <si>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</si>
  <si>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</si>
  <si>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</si>
  <si>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</si>
  <si>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</si>
  <si>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</si>
  <si>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EKOKOD</t>
  </si>
  <si>
    <t>BÜTÇE GİDERLERİ TOPLAMI</t>
  </si>
  <si>
    <t>01</t>
  </si>
  <si>
    <t>01 - PERSONEL GİDERLERİ</t>
  </si>
  <si>
    <t>01.1</t>
  </si>
  <si>
    <t>MEMURLAR</t>
  </si>
  <si>
    <t>01.2</t>
  </si>
  <si>
    <t>SÖZLEŞMELİ  PERSONEL</t>
  </si>
  <si>
    <t>01.3</t>
  </si>
  <si>
    <t>İŞÇİLER</t>
  </si>
  <si>
    <t>01.4</t>
  </si>
  <si>
    <t>GEÇİCİ PERSONEL</t>
  </si>
  <si>
    <t>01.5,01.6,01.7,01.8,01.9</t>
  </si>
  <si>
    <t>DİĞER PERSONEL</t>
  </si>
  <si>
    <t>02</t>
  </si>
  <si>
    <t>02 - SOSYAL GÜVENLİK KURUMLARINA DEVLET PRİMİ GİDERLERİ</t>
  </si>
  <si>
    <t>02.1</t>
  </si>
  <si>
    <t>02.2</t>
  </si>
  <si>
    <t xml:space="preserve">SÖZLEŞMELİ PERSONEL </t>
  </si>
  <si>
    <t>02.3</t>
  </si>
  <si>
    <t>02.4</t>
  </si>
  <si>
    <t>02.5,02.6,02.7,02.9</t>
  </si>
  <si>
    <t>03</t>
  </si>
  <si>
    <t>03 - MAL VE HİZMET ALIM GİDERLERİ</t>
  </si>
  <si>
    <t>03.1</t>
  </si>
  <si>
    <t>ÜRETİME YÖNELİK MAL VE MALZEME ALIMLARI</t>
  </si>
  <si>
    <t>03.2</t>
  </si>
  <si>
    <t>TÜKETİME YÖNELİK MAL VE MALZEME ALIMLARI</t>
  </si>
  <si>
    <t>03.3</t>
  </si>
  <si>
    <t>YOLLUKLAR</t>
  </si>
  <si>
    <t>03.4</t>
  </si>
  <si>
    <t>GÖREV GİDERLERİ</t>
  </si>
  <si>
    <t>03.5</t>
  </si>
  <si>
    <t>HİZMET ALIMLARI</t>
  </si>
  <si>
    <t>03.6</t>
  </si>
  <si>
    <t>TEMSİL VE TANITMA GİDERLERİ</t>
  </si>
  <si>
    <t>03.7</t>
  </si>
  <si>
    <t>MENKUL MAL,GAYRİMADDİ HAK ALIM, BAKIM VE ONARIM GİDERLERİ</t>
  </si>
  <si>
    <t>03.8</t>
  </si>
  <si>
    <t>GAYRİMENKUL MAL BAKIM VE ONARIM GİDERLERİ</t>
  </si>
  <si>
    <t>03.9</t>
  </si>
  <si>
    <t>TEDAVİ VE CENAZE GİDERLERİ</t>
  </si>
  <si>
    <t>04</t>
  </si>
  <si>
    <t>04 - FAİZ  GİDERLERİ</t>
  </si>
  <si>
    <t>04.1</t>
  </si>
  <si>
    <t xml:space="preserve">KAMU KURUMLARINA ÖDENEN İÇ BORÇ FAİZ GİDERLERİ </t>
  </si>
  <si>
    <t>04.2</t>
  </si>
  <si>
    <t>DİĞER İÇ BORÇ FAİZ GİDERLERİ</t>
  </si>
  <si>
    <t>04.3</t>
  </si>
  <si>
    <t>DIŞ BORÇ FAİZ GİDERLERİ</t>
  </si>
  <si>
    <t>04.4</t>
  </si>
  <si>
    <t>İSKONTO GİDERLERİ</t>
  </si>
  <si>
    <t>04.5</t>
  </si>
  <si>
    <t>KISA VADELİ NAKİT İŞLEMLERE AİT FAİZ GİDERLERİ</t>
  </si>
  <si>
    <t>05</t>
  </si>
  <si>
    <t xml:space="preserve">05 - CARİ TRANSFERLER </t>
  </si>
  <si>
    <t>05.1</t>
  </si>
  <si>
    <t>GÖREV ZARARLARI</t>
  </si>
  <si>
    <t>05.2</t>
  </si>
  <si>
    <t>HAZİNE YARDIMLARI</t>
  </si>
  <si>
    <t>05.3</t>
  </si>
  <si>
    <t>KAR AMACI GÜTMEYEN KURULUŞLARA YAPILAN TRANSFERLER</t>
  </si>
  <si>
    <t>05.4</t>
  </si>
  <si>
    <t>HANE HALKINA YAPILAN TRANSFERLER</t>
  </si>
  <si>
    <t>05.5</t>
  </si>
  <si>
    <t>DEVLET SOSYAL GÜVENLİK KURUMLARINDAN HANE HALKINA YAPILAN FAYDA ÖDEMELERİ</t>
  </si>
  <si>
    <t>05.6</t>
  </si>
  <si>
    <t>YURTDIŞINA YAPILAN TRANSFERLER</t>
  </si>
  <si>
    <t>05.8</t>
  </si>
  <si>
    <t>GELİRDEN AYRILAN PAYLAR</t>
  </si>
  <si>
    <t>06</t>
  </si>
  <si>
    <t>06 - SERMAYE GİDERLERİ</t>
  </si>
  <si>
    <t>06.1</t>
  </si>
  <si>
    <t>MAMUL MAL ALIMLARI</t>
  </si>
  <si>
    <t>06.2</t>
  </si>
  <si>
    <t>MENKUL SERMAYE ÜRETİM GİDERLERİ</t>
  </si>
  <si>
    <t>06.3</t>
  </si>
  <si>
    <t>GAYRİ MADDİ HAK ALIMLARI</t>
  </si>
  <si>
    <t>06.4</t>
  </si>
  <si>
    <t>GAYRİMENKUL ALIMLARI VE KAMULAŞTIRMASI</t>
  </si>
  <si>
    <t>06.5</t>
  </si>
  <si>
    <t>GAYRİMENKUL SERMAYE ÜRETİM GİDERLERİ</t>
  </si>
  <si>
    <t>06.6</t>
  </si>
  <si>
    <t>MENKUL MALLARIN BÜYÜK ONARIM GİDERLERİ</t>
  </si>
  <si>
    <t>06.7</t>
  </si>
  <si>
    <t>GAYRİMENKUL BÜYÜK ONARIM GİDERLERİ</t>
  </si>
  <si>
    <t>06.8</t>
  </si>
  <si>
    <t>STOK ALIMLARI (SAVUNMA DIŞINDA)</t>
  </si>
  <si>
    <t>06.9</t>
  </si>
  <si>
    <t>DİĞER SERMAYE GİDERLERİ</t>
  </si>
  <si>
    <t>07</t>
  </si>
  <si>
    <t>07 - SERMAYE TRANSFERLERİ</t>
  </si>
  <si>
    <t>07.1</t>
  </si>
  <si>
    <t xml:space="preserve">YURTİÇİ SERMAYE TRANSFERLERİ </t>
  </si>
  <si>
    <t>07.2</t>
  </si>
  <si>
    <t>YURTDIŞI SERMAYE TRANSFERLERİ</t>
  </si>
  <si>
    <t>08</t>
  </si>
  <si>
    <t xml:space="preserve">08 - BORÇ VERME </t>
  </si>
  <si>
    <t>08.1</t>
  </si>
  <si>
    <t xml:space="preserve">YURTİÇİ BORÇ VERME </t>
  </si>
  <si>
    <t>08.2</t>
  </si>
  <si>
    <t xml:space="preserve">YURTDIŞI BORÇ VERME </t>
  </si>
  <si>
    <t>09</t>
  </si>
  <si>
    <t>09 - YEDEK ÖDENEKLER</t>
  </si>
  <si>
    <t>2010</t>
  </si>
  <si>
    <t>22.81 - DEVLET METEOROLOJİ İŞLERİ GENEL MÜDÜRLÜĞÜ</t>
  </si>
  <si>
    <t>22.81</t>
  </si>
  <si>
    <t>OCAK-ARALIK
GERÇEKLEŞME TOPLAMI</t>
  </si>
  <si>
    <t>GERÇEKLEŞME ORANI %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</si>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</sst>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9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7"/>
      <name val="Trebuchet MS"/>
      <family val="2"/>
    </font>
    <font>
      <sz val="7"/>
      <color indexed="8"/>
      <name val="Trebuchet MS"/>
      <family val="2"/>
    </font>
    <font>
      <b/>
      <sz val="7"/>
      <color indexed="8"/>
      <name val="Trebuchet MS"/>
      <family val="2"/>
    </font>
    <font>
      <sz val="7"/>
      <name val="Trebuchet MS"/>
      <family val="2"/>
    </font>
    <font>
      <b/>
      <sz val="10"/>
      <name val="Trebuchet MS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</cellStyleXfs>
  <cellXfs count="57">
    <xf numFmtId="0" fontId="0" fillId="0" borderId="0" xfId="0" applyAlignment="1">
      <alignment/>
    </xf>
    <xf numFmtId="4" fontId="4" fillId="0" borderId="1" xfId="0" applyNumberFormat="1" applyFont="1" applyBorder="1" applyAlignment="1" applyProtection="1">
      <alignment horizontal="right" vertical="center" wrapText="1"/>
      <protection/>
    </xf>
    <xf numFmtId="4" fontId="4" fillId="0" borderId="2" xfId="0" applyNumberFormat="1" applyFont="1" applyBorder="1" applyAlignment="1" applyProtection="1">
      <alignment horizontal="right" vertical="center" wrapText="1"/>
      <protection/>
    </xf>
    <xf numFmtId="0" fontId="4" fillId="0" borderId="0" xfId="19" applyFont="1" applyAlignment="1">
      <alignment vertical="center"/>
      <protection/>
    </xf>
    <xf numFmtId="49" fontId="5" fillId="0" borderId="0" xfId="19" applyNumberFormat="1" applyFont="1" applyAlignment="1">
      <alignment horizontal="left" vertical="center"/>
      <protection/>
    </xf>
    <xf numFmtId="0" fontId="5" fillId="0" borderId="0" xfId="19" applyFont="1" applyAlignment="1">
      <alignment vertical="center"/>
      <protection/>
    </xf>
    <xf numFmtId="0" fontId="6" fillId="0" borderId="0" xfId="19" applyFont="1" applyAlignment="1">
      <alignment horizontal="center" vertical="center"/>
      <protection/>
    </xf>
    <xf numFmtId="3" fontId="5" fillId="0" borderId="0" xfId="19" applyNumberFormat="1" applyFont="1" applyAlignment="1">
      <alignment horizontal="center" vertical="center"/>
      <protection/>
    </xf>
    <xf numFmtId="0" fontId="7" fillId="0" borderId="0" xfId="19" applyFont="1" applyAlignment="1">
      <alignment vertical="center"/>
      <protection/>
    </xf>
    <xf numFmtId="0" fontId="7" fillId="0" borderId="0" xfId="0" applyFont="1" applyAlignment="1">
      <alignment vertical="center"/>
    </xf>
    <xf numFmtId="0" fontId="6" fillId="0" borderId="0" xfId="19" applyFont="1" applyAlignment="1">
      <alignment vertical="center"/>
      <protection/>
    </xf>
    <xf numFmtId="0" fontId="6" fillId="0" borderId="0" xfId="19" applyNumberFormat="1" applyFont="1" applyAlignment="1">
      <alignment vertical="center"/>
      <protection/>
    </xf>
    <xf numFmtId="0" fontId="5" fillId="0" borderId="0" xfId="19" applyNumberFormat="1" applyFont="1" applyAlignment="1">
      <alignment horizontal="left" vertical="center"/>
      <protection/>
    </xf>
    <xf numFmtId="0" fontId="5" fillId="0" borderId="0" xfId="19" applyFont="1" applyAlignment="1">
      <alignment horizontal="center" vertical="center"/>
      <protection/>
    </xf>
    <xf numFmtId="3" fontId="7" fillId="0" borderId="0" xfId="19" applyNumberFormat="1" applyFont="1" applyAlignment="1">
      <alignment vertical="center"/>
      <protection/>
    </xf>
    <xf numFmtId="3" fontId="5" fillId="0" borderId="0" xfId="19" applyNumberFormat="1" applyFont="1" applyAlignment="1">
      <alignment vertical="center"/>
      <protection/>
    </xf>
    <xf numFmtId="3" fontId="7" fillId="0" borderId="0" xfId="0" applyNumberFormat="1" applyFont="1" applyAlignment="1">
      <alignment vertical="center"/>
    </xf>
    <xf numFmtId="0" fontId="6" fillId="0" borderId="0" xfId="19" applyFont="1" applyAlignment="1">
      <alignment horizontal="left" vertical="center"/>
      <protection/>
    </xf>
    <xf numFmtId="3" fontId="7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49" fontId="6" fillId="0" borderId="0" xfId="19" applyNumberFormat="1" applyFont="1" applyAlignment="1">
      <alignment horizontal="center" vertical="center"/>
      <protection/>
    </xf>
    <xf numFmtId="0" fontId="4" fillId="0" borderId="3" xfId="0" applyFont="1" applyBorder="1" applyAlignment="1">
      <alignment horizontal="center" vertical="center" wrapText="1"/>
    </xf>
    <xf numFmtId="49" fontId="5" fillId="0" borderId="0" xfId="19" applyNumberFormat="1" applyFont="1" applyAlignment="1">
      <alignment horizontal="center" vertical="center"/>
      <protection/>
    </xf>
    <xf numFmtId="0" fontId="4" fillId="0" borderId="4" xfId="0" applyFont="1" applyBorder="1" applyAlignment="1">
      <alignment horizontal="left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/>
    </xf>
    <xf numFmtId="3" fontId="7" fillId="0" borderId="6" xfId="0" applyNumberFormat="1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3" fontId="7" fillId="0" borderId="7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9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3" fontId="7" fillId="0" borderId="4" xfId="0" applyNumberFormat="1" applyFont="1" applyBorder="1" applyAlignment="1">
      <alignment horizontal="right"/>
    </xf>
    <xf numFmtId="4" fontId="7" fillId="0" borderId="1" xfId="0" applyNumberFormat="1" applyFont="1" applyBorder="1" applyAlignment="1" applyProtection="1">
      <alignment horizontal="right" vertical="center" wrapText="1"/>
      <protection/>
    </xf>
    <xf numFmtId="4" fontId="7" fillId="0" borderId="2" xfId="0" applyNumberFormat="1" applyFont="1" applyBorder="1" applyAlignment="1" applyProtection="1">
      <alignment horizontal="right" vertical="center" wrapText="1"/>
      <protection/>
    </xf>
    <xf numFmtId="3" fontId="7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4" fontId="7" fillId="0" borderId="13" xfId="0" applyNumberFormat="1" applyFont="1" applyBorder="1" applyAlignment="1" applyProtection="1">
      <alignment horizontal="right" vertical="center" wrapText="1"/>
      <protection/>
    </xf>
    <xf numFmtId="4" fontId="7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AJ83"/>
  <sheetViews>
    <sheetView workbookViewId="0" topLeftCell="U10">
      <selection activeCell="AJ23" sqref="AJ23"/>
    </sheetView>
  </sheetViews>
  <sheetFormatPr defaultColWidth="9.00390625" defaultRowHeight="13.5" customHeight="1"/>
  <cols>
    <col min="1" max="1" width="21.25390625" style="9" hidden="1" customWidth="1"/>
    <col min="2" max="2" width="14.125" style="9" hidden="1" customWidth="1"/>
    <col min="3" max="3" width="17.375" style="9" hidden="1" customWidth="1"/>
    <col min="4" max="4" width="9.75390625" style="9" hidden="1" customWidth="1"/>
    <col min="5" max="5" width="11.75390625" style="9" hidden="1" customWidth="1"/>
    <col min="6" max="6" width="59.625" style="9" bestFit="1" customWidth="1"/>
    <col min="7" max="7" width="13.25390625" style="16" bestFit="1" customWidth="1"/>
    <col min="8" max="8" width="9.375" style="16" bestFit="1" customWidth="1"/>
    <col min="9" max="9" width="8.125" style="16" bestFit="1" customWidth="1"/>
    <col min="10" max="10" width="8.375" style="16" bestFit="1" customWidth="1"/>
    <col min="11" max="12" width="21.25390625" style="16" hidden="1" customWidth="1"/>
    <col min="13" max="13" width="8.125" style="16" bestFit="1" customWidth="1"/>
    <col min="14" max="14" width="9.25390625" style="16" bestFit="1" customWidth="1"/>
    <col min="15" max="15" width="21.25390625" style="16" hidden="1" customWidth="1"/>
    <col min="16" max="16" width="10.75390625" style="16" hidden="1" customWidth="1"/>
    <col min="17" max="18" width="8.00390625" style="16" bestFit="1" customWidth="1"/>
    <col min="19" max="19" width="21.25390625" style="16" hidden="1" customWidth="1"/>
    <col min="20" max="20" width="11.375" style="16" hidden="1" customWidth="1"/>
    <col min="21" max="22" width="8.625" style="16" bestFit="1" customWidth="1"/>
    <col min="23" max="23" width="21.25390625" style="16" hidden="1" customWidth="1"/>
    <col min="24" max="24" width="11.625" style="16" hidden="1" customWidth="1"/>
    <col min="25" max="25" width="8.00390625" style="16" bestFit="1" customWidth="1"/>
    <col min="26" max="26" width="7.75390625" style="16" bestFit="1" customWidth="1"/>
    <col min="27" max="28" width="14.25390625" style="9" hidden="1" customWidth="1"/>
    <col min="29" max="29" width="7.875" style="9" bestFit="1" customWidth="1"/>
    <col min="30" max="30" width="8.75390625" style="9" bestFit="1" customWidth="1"/>
    <col min="31" max="32" width="8.875" style="9" bestFit="1" customWidth="1"/>
    <col min="33" max="33" width="7.00390625" style="9" bestFit="1" customWidth="1"/>
    <col min="34" max="35" width="6.25390625" style="9" bestFit="1" customWidth="1"/>
    <col min="36" max="36" width="13.75390625" style="9" bestFit="1" customWidth="1"/>
    <col min="37" max="16384" width="9.125" style="9" bestFit="1" customWidth="1"/>
  </cols>
  <sheetData>
    <row r="1" spans="1:29" ht="12.75" customHeight="1" hidden="1">
      <c r="A1" s="3" t="s">
        <v>0</v>
      </c>
      <c r="B1" s="4" t="s">
        <v>132</v>
      </c>
      <c r="C1" s="4" t="s">
        <v>1</v>
      </c>
      <c r="D1" s="4" t="s">
        <v>1</v>
      </c>
      <c r="E1" s="5" t="s">
        <v>1</v>
      </c>
      <c r="F1" s="6" t="s">
        <v>1</v>
      </c>
      <c r="G1" s="7" t="s">
        <v>1</v>
      </c>
      <c r="H1" s="7" t="s">
        <v>1</v>
      </c>
      <c r="I1" s="7" t="s">
        <v>1</v>
      </c>
      <c r="J1" s="7" t="s">
        <v>1</v>
      </c>
      <c r="K1" s="7" t="s">
        <v>1</v>
      </c>
      <c r="L1" s="7" t="s">
        <v>1</v>
      </c>
      <c r="M1" s="7" t="s">
        <v>1</v>
      </c>
      <c r="N1" s="7" t="s">
        <v>1</v>
      </c>
      <c r="O1" s="7" t="s">
        <v>1</v>
      </c>
      <c r="P1" s="7" t="s">
        <v>1</v>
      </c>
      <c r="Q1" s="7" t="s">
        <v>1</v>
      </c>
      <c r="R1" s="7" t="s">
        <v>1</v>
      </c>
      <c r="S1" s="7" t="s">
        <v>1</v>
      </c>
      <c r="T1" s="7" t="s">
        <v>1</v>
      </c>
      <c r="U1" s="7" t="s">
        <v>1</v>
      </c>
      <c r="V1" s="7" t="s">
        <v>1</v>
      </c>
      <c r="W1" s="7" t="s">
        <v>1</v>
      </c>
      <c r="X1" s="7" t="s">
        <v>1</v>
      </c>
      <c r="Y1" s="7" t="s">
        <v>1</v>
      </c>
      <c r="Z1" s="7" t="s">
        <v>1</v>
      </c>
      <c r="AA1" s="8" t="s">
        <v>1</v>
      </c>
      <c r="AC1" s="8" t="s">
        <v>1</v>
      </c>
    </row>
    <row r="2" spans="1:29" ht="12.75" customHeight="1" hidden="1">
      <c r="A2" s="10" t="s">
        <v>2</v>
      </c>
      <c r="B2" s="4" t="s">
        <v>1</v>
      </c>
      <c r="C2" s="4" t="s">
        <v>1</v>
      </c>
      <c r="D2" s="4" t="s">
        <v>1</v>
      </c>
      <c r="E2" s="5" t="s">
        <v>1</v>
      </c>
      <c r="F2" s="6" t="s">
        <v>1</v>
      </c>
      <c r="G2" s="7" t="s">
        <v>1</v>
      </c>
      <c r="H2" s="7" t="s">
        <v>1</v>
      </c>
      <c r="I2" s="7" t="s">
        <v>1</v>
      </c>
      <c r="J2" s="7" t="s">
        <v>1</v>
      </c>
      <c r="K2" s="7" t="s">
        <v>1</v>
      </c>
      <c r="L2" s="7" t="s">
        <v>1</v>
      </c>
      <c r="M2" s="7" t="s">
        <v>1</v>
      </c>
      <c r="N2" s="7" t="s">
        <v>1</v>
      </c>
      <c r="O2" s="7" t="s">
        <v>1</v>
      </c>
      <c r="P2" s="7" t="s">
        <v>1</v>
      </c>
      <c r="Q2" s="7" t="s">
        <v>1</v>
      </c>
      <c r="R2" s="7" t="s">
        <v>1</v>
      </c>
      <c r="S2" s="7" t="s">
        <v>1</v>
      </c>
      <c r="T2" s="7" t="s">
        <v>1</v>
      </c>
      <c r="U2" s="7" t="s">
        <v>1</v>
      </c>
      <c r="V2" s="7" t="s">
        <v>1</v>
      </c>
      <c r="W2" s="7" t="s">
        <v>1</v>
      </c>
      <c r="X2" s="7" t="s">
        <v>1</v>
      </c>
      <c r="Y2" s="7" t="s">
        <v>1</v>
      </c>
      <c r="Z2" s="7" t="s">
        <v>1</v>
      </c>
      <c r="AA2" s="8" t="s">
        <v>1</v>
      </c>
      <c r="AC2" s="8" t="s">
        <v>1</v>
      </c>
    </row>
    <row r="3" spans="1:29" ht="12.75" customHeight="1" hidden="1">
      <c r="A3" s="10" t="s">
        <v>3</v>
      </c>
      <c r="B3" s="4" t="s">
        <v>1</v>
      </c>
      <c r="C3" s="4" t="s">
        <v>1</v>
      </c>
      <c r="D3" s="4" t="s">
        <v>1</v>
      </c>
      <c r="E3" s="5" t="s">
        <v>1</v>
      </c>
      <c r="F3" s="6" t="s">
        <v>1</v>
      </c>
      <c r="G3" s="7" t="s">
        <v>1</v>
      </c>
      <c r="H3" s="7" t="s">
        <v>1</v>
      </c>
      <c r="I3" s="7" t="s">
        <v>1</v>
      </c>
      <c r="J3" s="7" t="s">
        <v>1</v>
      </c>
      <c r="K3" s="7" t="s">
        <v>1</v>
      </c>
      <c r="L3" s="7" t="s">
        <v>1</v>
      </c>
      <c r="M3" s="7" t="s">
        <v>1</v>
      </c>
      <c r="N3" s="7" t="s">
        <v>1</v>
      </c>
      <c r="O3" s="7" t="s">
        <v>1</v>
      </c>
      <c r="P3" s="7" t="s">
        <v>1</v>
      </c>
      <c r="Q3" s="7" t="s">
        <v>1</v>
      </c>
      <c r="R3" s="7" t="s">
        <v>1</v>
      </c>
      <c r="S3" s="7" t="s">
        <v>1</v>
      </c>
      <c r="T3" s="7" t="s">
        <v>1</v>
      </c>
      <c r="U3" s="7" t="s">
        <v>1</v>
      </c>
      <c r="V3" s="7" t="s">
        <v>1</v>
      </c>
      <c r="W3" s="7" t="s">
        <v>1</v>
      </c>
      <c r="X3" s="7" t="s">
        <v>1</v>
      </c>
      <c r="Y3" s="7" t="s">
        <v>1</v>
      </c>
      <c r="Z3" s="7" t="s">
        <v>1</v>
      </c>
      <c r="AA3" s="8" t="s">
        <v>1</v>
      </c>
      <c r="AC3" s="8" t="s">
        <v>1</v>
      </c>
    </row>
    <row r="4" spans="1:29" ht="12.75" customHeight="1" hidden="1">
      <c r="A4" s="10" t="s">
        <v>4</v>
      </c>
      <c r="B4" s="5" t="s">
        <v>1</v>
      </c>
      <c r="C4" s="5" t="s">
        <v>1</v>
      </c>
      <c r="D4" s="5" t="s">
        <v>1</v>
      </c>
      <c r="E4" s="5" t="s">
        <v>1</v>
      </c>
      <c r="F4" s="6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7" t="s">
        <v>1</v>
      </c>
      <c r="Q4" s="7" t="s">
        <v>1</v>
      </c>
      <c r="R4" s="7" t="s">
        <v>1</v>
      </c>
      <c r="S4" s="7" t="s">
        <v>1</v>
      </c>
      <c r="T4" s="7" t="s">
        <v>1</v>
      </c>
      <c r="U4" s="7" t="s">
        <v>1</v>
      </c>
      <c r="V4" s="7" t="s">
        <v>1</v>
      </c>
      <c r="W4" s="7" t="s">
        <v>1</v>
      </c>
      <c r="X4" s="7" t="s">
        <v>1</v>
      </c>
      <c r="Y4" s="7" t="s">
        <v>1</v>
      </c>
      <c r="Z4" s="7" t="s">
        <v>1</v>
      </c>
      <c r="AA4" s="8" t="s">
        <v>1</v>
      </c>
      <c r="AC4" s="8" t="s">
        <v>1</v>
      </c>
    </row>
    <row r="5" spans="1:29" ht="12.75" customHeight="1" hidden="1">
      <c r="A5" s="11" t="s">
        <v>5</v>
      </c>
      <c r="B5" s="12" t="s">
        <v>134</v>
      </c>
      <c r="C5" s="8" t="s">
        <v>1</v>
      </c>
      <c r="D5" s="8" t="s">
        <v>1</v>
      </c>
      <c r="E5" s="8" t="s">
        <v>1</v>
      </c>
      <c r="F5" s="13" t="s">
        <v>1</v>
      </c>
      <c r="G5" s="14" t="s">
        <v>1</v>
      </c>
      <c r="H5" s="14" t="s">
        <v>1</v>
      </c>
      <c r="I5" s="14" t="s">
        <v>1</v>
      </c>
      <c r="J5" s="14" t="s">
        <v>1</v>
      </c>
      <c r="K5" s="14" t="s">
        <v>1</v>
      </c>
      <c r="L5" s="14" t="s">
        <v>1</v>
      </c>
      <c r="M5" s="14" t="s">
        <v>1</v>
      </c>
      <c r="N5" s="14" t="s">
        <v>1</v>
      </c>
      <c r="O5" s="14" t="s">
        <v>1</v>
      </c>
      <c r="P5" s="14" t="s">
        <v>1</v>
      </c>
      <c r="Q5" s="14" t="s">
        <v>1</v>
      </c>
      <c r="R5" s="14" t="s">
        <v>1</v>
      </c>
      <c r="S5" s="14" t="s">
        <v>1</v>
      </c>
      <c r="T5" s="14" t="s">
        <v>1</v>
      </c>
      <c r="U5" s="14" t="s">
        <v>1</v>
      </c>
      <c r="V5" s="14" t="s">
        <v>1</v>
      </c>
      <c r="W5" s="14" t="s">
        <v>1</v>
      </c>
      <c r="X5" s="14" t="s">
        <v>1</v>
      </c>
      <c r="Y5" s="14" t="s">
        <v>1</v>
      </c>
      <c r="Z5" s="14" t="s">
        <v>1</v>
      </c>
      <c r="AA5" s="8" t="s">
        <v>1</v>
      </c>
      <c r="AC5" s="8" t="s">
        <v>1</v>
      </c>
    </row>
    <row r="6" spans="1:29" ht="15.75" customHeight="1" hidden="1">
      <c r="A6" s="3" t="s">
        <v>6</v>
      </c>
      <c r="B6" s="8" t="s">
        <v>133</v>
      </c>
      <c r="C6" s="8" t="s">
        <v>1</v>
      </c>
      <c r="D6" s="8" t="s">
        <v>1</v>
      </c>
      <c r="E6" s="8" t="s">
        <v>1</v>
      </c>
      <c r="F6" s="8" t="s">
        <v>1</v>
      </c>
      <c r="G6" s="14" t="s">
        <v>1</v>
      </c>
      <c r="H6" s="14" t="s">
        <v>1</v>
      </c>
      <c r="I6" s="14" t="s">
        <v>1</v>
      </c>
      <c r="J6" s="14" t="s">
        <v>1</v>
      </c>
      <c r="K6" s="14" t="s">
        <v>1</v>
      </c>
      <c r="L6" s="14" t="s">
        <v>1</v>
      </c>
      <c r="M6" s="14" t="s">
        <v>1</v>
      </c>
      <c r="N6" s="14" t="s">
        <v>1</v>
      </c>
      <c r="O6" s="14" t="s">
        <v>1</v>
      </c>
      <c r="P6" s="14" t="s">
        <v>1</v>
      </c>
      <c r="Q6" s="14" t="s">
        <v>1</v>
      </c>
      <c r="R6" s="14" t="s">
        <v>1</v>
      </c>
      <c r="S6" s="14" t="s">
        <v>1</v>
      </c>
      <c r="T6" s="14" t="s">
        <v>1</v>
      </c>
      <c r="U6" s="14" t="s">
        <v>1</v>
      </c>
      <c r="V6" s="14" t="s">
        <v>1</v>
      </c>
      <c r="W6" s="14" t="s">
        <v>1</v>
      </c>
      <c r="X6" s="14" t="s">
        <v>1</v>
      </c>
      <c r="Y6" s="14" t="s">
        <v>1</v>
      </c>
      <c r="Z6" s="14" t="s">
        <v>1</v>
      </c>
      <c r="AA6" s="8" t="s">
        <v>1</v>
      </c>
      <c r="AC6" s="8" t="s">
        <v>1</v>
      </c>
    </row>
    <row r="7" spans="1:29" ht="13.5" hidden="1">
      <c r="A7" s="5" t="s">
        <v>1</v>
      </c>
      <c r="B7" s="5" t="s">
        <v>1</v>
      </c>
      <c r="C7" s="5" t="s">
        <v>1</v>
      </c>
      <c r="D7" s="5" t="s">
        <v>1</v>
      </c>
      <c r="E7" s="5" t="s">
        <v>1</v>
      </c>
      <c r="F7" s="5" t="s">
        <v>1</v>
      </c>
      <c r="G7" s="15" t="s">
        <v>1</v>
      </c>
      <c r="H7" s="15" t="s">
        <v>1</v>
      </c>
      <c r="I7" s="15" t="s">
        <v>1</v>
      </c>
      <c r="J7" s="15" t="s">
        <v>1</v>
      </c>
      <c r="K7" s="15" t="s">
        <v>1</v>
      </c>
      <c r="L7" s="15" t="s">
        <v>1</v>
      </c>
      <c r="M7" s="15" t="s">
        <v>1</v>
      </c>
      <c r="N7" s="15" t="s">
        <v>1</v>
      </c>
      <c r="O7" s="15" t="s">
        <v>1</v>
      </c>
      <c r="P7" s="15" t="s">
        <v>1</v>
      </c>
      <c r="Q7" s="15" t="s">
        <v>1</v>
      </c>
      <c r="R7" s="15" t="s">
        <v>1</v>
      </c>
      <c r="S7" s="15" t="s">
        <v>1</v>
      </c>
      <c r="T7" s="15" t="s">
        <v>1</v>
      </c>
      <c r="U7" s="15" t="s">
        <v>1</v>
      </c>
      <c r="V7" s="15" t="s">
        <v>1</v>
      </c>
      <c r="W7" s="15" t="s">
        <v>1</v>
      </c>
      <c r="X7" s="15" t="s">
        <v>1</v>
      </c>
      <c r="Y7" s="15" t="s">
        <v>1</v>
      </c>
      <c r="Z7" s="15" t="s">
        <v>1</v>
      </c>
      <c r="AA7" s="15" t="s">
        <v>1</v>
      </c>
      <c r="AC7" s="15" t="s">
        <v>1</v>
      </c>
    </row>
    <row r="8" ht="13.5" hidden="1"/>
    <row r="9" ht="13.5" hidden="1"/>
    <row r="11" spans="6:36" ht="22.5" customHeight="1">
      <c r="F11" s="54" t="s">
        <v>7</v>
      </c>
      <c r="G11" s="54" t="s">
        <v>1</v>
      </c>
      <c r="H11" s="54" t="s">
        <v>1</v>
      </c>
      <c r="I11" s="54" t="s">
        <v>1</v>
      </c>
      <c r="J11" s="54" t="s">
        <v>1</v>
      </c>
      <c r="K11" s="54" t="s">
        <v>1</v>
      </c>
      <c r="L11" s="54" t="s">
        <v>1</v>
      </c>
      <c r="M11" s="54" t="s">
        <v>1</v>
      </c>
      <c r="N11" s="54" t="s">
        <v>1</v>
      </c>
      <c r="O11" s="54" t="s">
        <v>1</v>
      </c>
      <c r="P11" s="54" t="s">
        <v>1</v>
      </c>
      <c r="Q11" s="54" t="s">
        <v>1</v>
      </c>
      <c r="R11" s="54" t="s">
        <v>1</v>
      </c>
      <c r="S11" s="54" t="s">
        <v>1</v>
      </c>
      <c r="T11" s="54" t="s">
        <v>1</v>
      </c>
      <c r="U11" s="54" t="s">
        <v>1</v>
      </c>
      <c r="V11" s="54" t="s">
        <v>1</v>
      </c>
      <c r="W11" s="54" t="s">
        <v>1</v>
      </c>
      <c r="X11" s="54" t="s">
        <v>1</v>
      </c>
      <c r="Y11" s="54" t="s">
        <v>1</v>
      </c>
      <c r="Z11" s="54" t="s">
        <v>1</v>
      </c>
      <c r="AA11" s="54" t="s">
        <v>1</v>
      </c>
      <c r="AB11" s="54" t="s">
        <v>1</v>
      </c>
      <c r="AC11" s="54" t="s">
        <v>1</v>
      </c>
      <c r="AD11" s="54" t="s">
        <v>1</v>
      </c>
      <c r="AE11" s="54" t="s">
        <v>1</v>
      </c>
      <c r="AF11" s="54" t="s">
        <v>1</v>
      </c>
      <c r="AG11" s="54" t="s">
        <v>1</v>
      </c>
      <c r="AH11" s="54" t="s">
        <v>1</v>
      </c>
      <c r="AI11" s="54" t="s">
        <v>1</v>
      </c>
      <c r="AJ11" s="54" t="s">
        <v>1</v>
      </c>
    </row>
    <row r="13" spans="6:36" ht="13.5" hidden="1">
      <c r="F13" s="6" t="s">
        <v>8</v>
      </c>
      <c r="G13" s="7" t="s">
        <v>9</v>
      </c>
      <c r="H13" s="7" t="s">
        <v>10</v>
      </c>
      <c r="I13" s="7" t="s">
        <v>9</v>
      </c>
      <c r="J13" s="7" t="s">
        <v>9</v>
      </c>
      <c r="K13" s="7" t="s">
        <v>9</v>
      </c>
      <c r="L13" s="7" t="s">
        <v>9</v>
      </c>
      <c r="M13" s="16" t="s">
        <v>11</v>
      </c>
      <c r="N13" s="16" t="s">
        <v>11</v>
      </c>
      <c r="O13" s="7" t="s">
        <v>9</v>
      </c>
      <c r="P13" s="7" t="s">
        <v>9</v>
      </c>
      <c r="Q13" s="7" t="s">
        <v>11</v>
      </c>
      <c r="R13" s="7" t="s">
        <v>11</v>
      </c>
      <c r="S13" s="7" t="s">
        <v>9</v>
      </c>
      <c r="T13" s="7" t="s">
        <v>9</v>
      </c>
      <c r="U13" s="7" t="s">
        <v>11</v>
      </c>
      <c r="V13" s="7" t="s">
        <v>11</v>
      </c>
      <c r="W13" s="7" t="s">
        <v>9</v>
      </c>
      <c r="X13" s="7" t="s">
        <v>9</v>
      </c>
      <c r="Y13" s="7" t="s">
        <v>11</v>
      </c>
      <c r="Z13" s="7" t="s">
        <v>11</v>
      </c>
      <c r="AA13" s="7" t="s">
        <v>9</v>
      </c>
      <c r="AB13" s="7" t="s">
        <v>9</v>
      </c>
      <c r="AC13" s="7" t="s">
        <v>11</v>
      </c>
      <c r="AD13" s="7" t="s">
        <v>11</v>
      </c>
      <c r="AE13" s="7" t="s">
        <v>9</v>
      </c>
      <c r="AF13" s="7" t="s">
        <v>9</v>
      </c>
      <c r="AJ13" s="9" t="s">
        <v>12</v>
      </c>
    </row>
    <row r="14" spans="6:32" ht="13.5" hidden="1">
      <c r="F14" s="6" t="s">
        <v>13</v>
      </c>
      <c r="G14" s="7">
        <f>ButceYil-1</f>
        <v>2009</v>
      </c>
      <c r="H14" s="7" t="str">
        <f>ButceYil</f>
        <v>2010</v>
      </c>
      <c r="I14" s="7">
        <f>ButceYil-1</f>
        <v>2009</v>
      </c>
      <c r="J14" s="7" t="str">
        <f>ButceYil</f>
        <v>2010</v>
      </c>
      <c r="K14" s="7">
        <f>ButceYil-1</f>
        <v>2009</v>
      </c>
      <c r="L14" s="7" t="str">
        <f>ButceYil</f>
        <v>2010</v>
      </c>
      <c r="O14" s="7">
        <f>ButceYil-1</f>
        <v>2009</v>
      </c>
      <c r="P14" s="7" t="str">
        <f>ButceYil</f>
        <v>2010</v>
      </c>
      <c r="Q14" s="7">
        <f>ButceYil-1</f>
        <v>2009</v>
      </c>
      <c r="R14" s="7" t="str">
        <f>ButceYil</f>
        <v>2010</v>
      </c>
      <c r="S14" s="7">
        <f>ButceYil-1</f>
        <v>2009</v>
      </c>
      <c r="T14" s="7" t="str">
        <f>ButceYil</f>
        <v>2010</v>
      </c>
      <c r="U14" s="7">
        <f>ButceYil-1</f>
        <v>2009</v>
      </c>
      <c r="V14" s="7" t="str">
        <f>ButceYil</f>
        <v>2010</v>
      </c>
      <c r="W14" s="7">
        <f>ButceYil-1</f>
        <v>2009</v>
      </c>
      <c r="X14" s="7" t="str">
        <f>ButceYil</f>
        <v>2010</v>
      </c>
      <c r="Y14" s="7">
        <f>ButceYil-1</f>
        <v>2009</v>
      </c>
      <c r="Z14" s="7" t="str">
        <f>ButceYil</f>
        <v>2010</v>
      </c>
      <c r="AA14" s="7">
        <f>ButceYil-1</f>
        <v>2009</v>
      </c>
      <c r="AB14" s="7" t="str">
        <f>ButceYil</f>
        <v>2010</v>
      </c>
      <c r="AC14" s="7">
        <f>ButceYil-1</f>
        <v>2009</v>
      </c>
      <c r="AD14" s="7" t="str">
        <f>ButceYil</f>
        <v>2010</v>
      </c>
      <c r="AE14" s="7">
        <f>ButceYil-1</f>
        <v>2009</v>
      </c>
      <c r="AF14" s="7" t="str">
        <f>ButceYil</f>
        <v>2010</v>
      </c>
    </row>
    <row r="15" spans="6:36" ht="13.5" hidden="1">
      <c r="F15" s="6" t="s">
        <v>14</v>
      </c>
      <c r="G15" s="7" t="s">
        <v>1</v>
      </c>
      <c r="H15" s="7">
        <v>6</v>
      </c>
      <c r="I15" s="7" t="s">
        <v>1</v>
      </c>
      <c r="J15" s="7" t="s">
        <v>1</v>
      </c>
      <c r="K15" s="7" t="s">
        <v>1</v>
      </c>
      <c r="L15" s="7" t="s">
        <v>1</v>
      </c>
      <c r="O15" s="7" t="s">
        <v>1</v>
      </c>
      <c r="P15" s="7" t="s">
        <v>1</v>
      </c>
      <c r="Q15" s="7" t="s">
        <v>1</v>
      </c>
      <c r="R15" s="7" t="s">
        <v>1</v>
      </c>
      <c r="S15" s="7" t="s">
        <v>1</v>
      </c>
      <c r="T15" s="7" t="s">
        <v>1</v>
      </c>
      <c r="U15" s="7" t="s">
        <v>1</v>
      </c>
      <c r="V15" s="7" t="s">
        <v>1</v>
      </c>
      <c r="W15" s="7" t="s">
        <v>1</v>
      </c>
      <c r="X15" s="7" t="s">
        <v>1</v>
      </c>
      <c r="Y15" s="7" t="s">
        <v>1</v>
      </c>
      <c r="Z15" s="7" t="s">
        <v>1</v>
      </c>
      <c r="AA15" s="7" t="s">
        <v>1</v>
      </c>
      <c r="AB15" s="7" t="s">
        <v>1</v>
      </c>
      <c r="AC15" s="7" t="s">
        <v>1</v>
      </c>
      <c r="AD15" s="7" t="s">
        <v>1</v>
      </c>
      <c r="AE15" s="7" t="s">
        <v>1</v>
      </c>
      <c r="AF15" s="7" t="s">
        <v>1</v>
      </c>
      <c r="AJ15" s="9" t="str">
        <f>ButceYil</f>
        <v>2010</v>
      </c>
    </row>
    <row r="16" spans="6:36" ht="13.5" hidden="1">
      <c r="F16" s="6" t="s">
        <v>15</v>
      </c>
      <c r="G16" s="7">
        <v>12</v>
      </c>
      <c r="H16" s="7" t="s">
        <v>1</v>
      </c>
      <c r="I16" s="7">
        <v>1</v>
      </c>
      <c r="J16" s="7">
        <v>1</v>
      </c>
      <c r="K16" s="7">
        <v>2</v>
      </c>
      <c r="L16" s="7">
        <v>2</v>
      </c>
      <c r="O16" s="7">
        <v>3</v>
      </c>
      <c r="P16" s="7">
        <v>3</v>
      </c>
      <c r="Q16" s="7">
        <v>3</v>
      </c>
      <c r="R16" s="7">
        <v>3</v>
      </c>
      <c r="S16" s="7">
        <v>4</v>
      </c>
      <c r="T16" s="7">
        <v>4</v>
      </c>
      <c r="U16" s="7">
        <v>4</v>
      </c>
      <c r="V16" s="7">
        <v>4</v>
      </c>
      <c r="W16" s="7">
        <v>5</v>
      </c>
      <c r="X16" s="7">
        <v>5</v>
      </c>
      <c r="Y16" s="7">
        <v>5</v>
      </c>
      <c r="Z16" s="7">
        <v>5</v>
      </c>
      <c r="AA16" s="7">
        <v>6</v>
      </c>
      <c r="AB16" s="7">
        <v>6</v>
      </c>
      <c r="AC16" s="7">
        <v>6</v>
      </c>
      <c r="AD16" s="7">
        <v>6</v>
      </c>
      <c r="AE16" s="7">
        <v>6</v>
      </c>
      <c r="AF16" s="7">
        <v>6</v>
      </c>
      <c r="AJ16" s="9">
        <v>6</v>
      </c>
    </row>
    <row r="17" spans="6:36" ht="13.5" hidden="1">
      <c r="F17" s="6" t="s">
        <v>16</v>
      </c>
      <c r="G17" s="16" t="str">
        <f aca="true" t="shared" si="0" ref="G17:L17">KurKod</f>
        <v>22.81</v>
      </c>
      <c r="H17" s="16" t="str">
        <f t="shared" si="0"/>
        <v>22.81</v>
      </c>
      <c r="I17" s="16" t="str">
        <f t="shared" si="0"/>
        <v>22.81</v>
      </c>
      <c r="J17" s="16" t="str">
        <f t="shared" si="0"/>
        <v>22.81</v>
      </c>
      <c r="K17" s="16" t="str">
        <f t="shared" si="0"/>
        <v>22.81</v>
      </c>
      <c r="L17" s="16" t="str">
        <f t="shared" si="0"/>
        <v>22.81</v>
      </c>
      <c r="O17" s="16" t="str">
        <f aca="true" t="shared" si="1" ref="O17:AF17">KurKod</f>
        <v>22.81</v>
      </c>
      <c r="P17" s="16" t="str">
        <f t="shared" si="1"/>
        <v>22.81</v>
      </c>
      <c r="Q17" s="16" t="str">
        <f t="shared" si="1"/>
        <v>22.81</v>
      </c>
      <c r="R17" s="16" t="str">
        <f t="shared" si="1"/>
        <v>22.81</v>
      </c>
      <c r="S17" s="16" t="str">
        <f t="shared" si="1"/>
        <v>22.81</v>
      </c>
      <c r="T17" s="16" t="str">
        <f t="shared" si="1"/>
        <v>22.81</v>
      </c>
      <c r="U17" s="16" t="str">
        <f t="shared" si="1"/>
        <v>22.81</v>
      </c>
      <c r="V17" s="16" t="str">
        <f t="shared" si="1"/>
        <v>22.81</v>
      </c>
      <c r="W17" s="16" t="str">
        <f t="shared" si="1"/>
        <v>22.81</v>
      </c>
      <c r="X17" s="16" t="str">
        <f t="shared" si="1"/>
        <v>22.81</v>
      </c>
      <c r="Y17" s="16" t="str">
        <f t="shared" si="1"/>
        <v>22.81</v>
      </c>
      <c r="Z17" s="16" t="str">
        <f t="shared" si="1"/>
        <v>22.81</v>
      </c>
      <c r="AA17" s="16" t="str">
        <f t="shared" si="1"/>
        <v>22.81</v>
      </c>
      <c r="AB17" s="16" t="str">
        <f t="shared" si="1"/>
        <v>22.81</v>
      </c>
      <c r="AC17" s="16" t="str">
        <f t="shared" si="1"/>
        <v>22.81</v>
      </c>
      <c r="AD17" s="16" t="str">
        <f t="shared" si="1"/>
        <v>22.81</v>
      </c>
      <c r="AE17" s="16" t="str">
        <f t="shared" si="1"/>
        <v>22.81</v>
      </c>
      <c r="AF17" s="16" t="str">
        <f t="shared" si="1"/>
        <v>22.81</v>
      </c>
      <c r="AJ17" s="9" t="str">
        <f>KurKod</f>
        <v>22.81</v>
      </c>
    </row>
    <row r="18" spans="6:32" ht="16.5" customHeight="1" hidden="1">
      <c r="F18" s="6" t="s">
        <v>1</v>
      </c>
      <c r="AA18" s="16" t="s">
        <v>1</v>
      </c>
      <c r="AB18" s="16" t="s">
        <v>1</v>
      </c>
      <c r="AC18" s="16" t="s">
        <v>1</v>
      </c>
      <c r="AD18" s="16" t="s">
        <v>1</v>
      </c>
      <c r="AE18" s="16" t="s">
        <v>1</v>
      </c>
      <c r="AF18" s="16" t="s">
        <v>1</v>
      </c>
    </row>
    <row r="19" spans="6:32" ht="16.5" customHeight="1">
      <c r="F19" s="17" t="s">
        <v>17</v>
      </c>
      <c r="G19" s="18" t="str">
        <f>ButceYil</f>
        <v>2010</v>
      </c>
      <c r="AA19" s="16" t="s">
        <v>1</v>
      </c>
      <c r="AB19" s="16" t="s">
        <v>1</v>
      </c>
      <c r="AC19" s="16" t="s">
        <v>1</v>
      </c>
      <c r="AD19" s="16" t="s">
        <v>1</v>
      </c>
      <c r="AE19" s="16" t="s">
        <v>1</v>
      </c>
      <c r="AF19" s="16" t="s">
        <v>1</v>
      </c>
    </row>
    <row r="20" spans="6:30" ht="17.25" customHeight="1">
      <c r="F20" s="19" t="s">
        <v>18</v>
      </c>
      <c r="G20" s="50" t="str">
        <f>Kurum</f>
        <v>22.81 - DEVLET METEOROLOJİ İŞLERİ GENEL MÜDÜRLÜĞÜ</v>
      </c>
      <c r="H20" s="50" t="s">
        <v>1</v>
      </c>
      <c r="I20" s="50" t="s">
        <v>1</v>
      </c>
      <c r="J20" s="50" t="s">
        <v>1</v>
      </c>
      <c r="K20" s="50" t="s">
        <v>1</v>
      </c>
      <c r="L20" s="50" t="s">
        <v>1</v>
      </c>
      <c r="M20" s="50" t="s">
        <v>1</v>
      </c>
      <c r="N20" s="50" t="s">
        <v>1</v>
      </c>
      <c r="O20" s="50" t="s">
        <v>1</v>
      </c>
      <c r="P20" s="50" t="s">
        <v>1</v>
      </c>
      <c r="Q20" s="50" t="s">
        <v>1</v>
      </c>
      <c r="R20" s="50" t="s">
        <v>1</v>
      </c>
      <c r="S20" s="50" t="s">
        <v>1</v>
      </c>
      <c r="T20" s="50" t="s">
        <v>1</v>
      </c>
      <c r="U20" s="50" t="s">
        <v>1</v>
      </c>
      <c r="V20" s="50" t="s">
        <v>1</v>
      </c>
      <c r="AA20" s="16" t="s">
        <v>1</v>
      </c>
      <c r="AB20" s="16" t="s">
        <v>1</v>
      </c>
      <c r="AC20" s="16" t="s">
        <v>1</v>
      </c>
      <c r="AD20" s="16" t="s">
        <v>1</v>
      </c>
    </row>
    <row r="21" spans="6:36" ht="33.75" customHeight="1">
      <c r="F21" s="52" t="s">
        <v>1</v>
      </c>
      <c r="G21" s="49" t="str">
        <f>ButceYil-1&amp;" "&amp;"GERÇEKLEŞME TOPLAMI"</f>
        <v>2009 GERÇEKLEŞME TOPLAMI</v>
      </c>
      <c r="H21" s="49" t="str">
        <f>ButceYil&amp;" "&amp;"BAŞLANGIÇ ÖDENEĞİ"</f>
        <v>2010 BAŞLANGIÇ ÖDENEĞİ</v>
      </c>
      <c r="I21" s="49" t="s">
        <v>19</v>
      </c>
      <c r="J21" s="49" t="s">
        <v>1</v>
      </c>
      <c r="K21" s="49" t="s">
        <v>20</v>
      </c>
      <c r="L21" s="49" t="s">
        <v>1</v>
      </c>
      <c r="M21" s="49" t="s">
        <v>20</v>
      </c>
      <c r="N21" s="49" t="s">
        <v>1</v>
      </c>
      <c r="O21" s="49" t="s">
        <v>21</v>
      </c>
      <c r="P21" s="49" t="s">
        <v>1</v>
      </c>
      <c r="Q21" s="49" t="s">
        <v>21</v>
      </c>
      <c r="R21" s="49" t="s">
        <v>1</v>
      </c>
      <c r="S21" s="49" t="s">
        <v>22</v>
      </c>
      <c r="T21" s="49" t="s">
        <v>1</v>
      </c>
      <c r="U21" s="49" t="s">
        <v>22</v>
      </c>
      <c r="V21" s="49" t="s">
        <v>1</v>
      </c>
      <c r="W21" s="49" t="s">
        <v>23</v>
      </c>
      <c r="X21" s="49" t="s">
        <v>1</v>
      </c>
      <c r="Y21" s="49" t="s">
        <v>23</v>
      </c>
      <c r="Z21" s="49" t="s">
        <v>1</v>
      </c>
      <c r="AA21" s="49" t="s">
        <v>24</v>
      </c>
      <c r="AB21" s="49" t="s">
        <v>1</v>
      </c>
      <c r="AC21" s="49" t="s">
        <v>24</v>
      </c>
      <c r="AD21" s="49" t="s">
        <v>1</v>
      </c>
      <c r="AE21" s="49" t="s">
        <v>25</v>
      </c>
      <c r="AF21" s="49" t="s">
        <v>1</v>
      </c>
      <c r="AG21" s="49" t="s">
        <v>26</v>
      </c>
      <c r="AH21" s="49" t="s">
        <v>27</v>
      </c>
      <c r="AI21" s="49" t="s">
        <v>1</v>
      </c>
      <c r="AJ21" s="49" t="str">
        <f>ButceYil&amp;" "&amp;"YILSONU GERÇEKLEŞME TAHMİNİ"</f>
        <v>2010 YILSONU GERÇEKLEŞME TAHMİNİ</v>
      </c>
    </row>
    <row r="22" spans="1:36" ht="16.5" customHeight="1">
      <c r="A22" s="6" t="s">
        <v>8</v>
      </c>
      <c r="B22" s="20" t="s">
        <v>28</v>
      </c>
      <c r="F22" s="53" t="s">
        <v>1</v>
      </c>
      <c r="G22" s="51" t="s">
        <v>1</v>
      </c>
      <c r="H22" s="51" t="s">
        <v>1</v>
      </c>
      <c r="I22" s="21">
        <f>ButceYil-1</f>
        <v>2009</v>
      </c>
      <c r="J22" s="21" t="str">
        <f>ButceYil</f>
        <v>2010</v>
      </c>
      <c r="K22" s="21">
        <f>ButceYil-1</f>
        <v>2009</v>
      </c>
      <c r="L22" s="21" t="str">
        <f>ButceYil</f>
        <v>2010</v>
      </c>
      <c r="M22" s="21">
        <f>ButceYil-1</f>
        <v>2009</v>
      </c>
      <c r="N22" s="21" t="str">
        <f>ButceYil</f>
        <v>2010</v>
      </c>
      <c r="O22" s="21">
        <f>ButceYil-1</f>
        <v>2009</v>
      </c>
      <c r="P22" s="21" t="str">
        <f>ButceYil</f>
        <v>2010</v>
      </c>
      <c r="Q22" s="21">
        <f>ButceYil-1</f>
        <v>2009</v>
      </c>
      <c r="R22" s="21" t="str">
        <f>ButceYil</f>
        <v>2010</v>
      </c>
      <c r="S22" s="21">
        <f>ButceYil-1</f>
        <v>2009</v>
      </c>
      <c r="T22" s="21" t="str">
        <f>ButceYil</f>
        <v>2010</v>
      </c>
      <c r="U22" s="21">
        <f>ButceYil-1</f>
        <v>2009</v>
      </c>
      <c r="V22" s="21" t="str">
        <f>ButceYil</f>
        <v>2010</v>
      </c>
      <c r="W22" s="21">
        <f>ButceYil-1</f>
        <v>2009</v>
      </c>
      <c r="X22" s="21" t="str">
        <f>ButceYil</f>
        <v>2010</v>
      </c>
      <c r="Y22" s="21">
        <f>ButceYil-1</f>
        <v>2009</v>
      </c>
      <c r="Z22" s="21" t="str">
        <f>ButceYil</f>
        <v>2010</v>
      </c>
      <c r="AA22" s="21">
        <f>ButceYil-1</f>
        <v>2009</v>
      </c>
      <c r="AB22" s="21" t="str">
        <f>ButceYil</f>
        <v>2010</v>
      </c>
      <c r="AC22" s="21">
        <f>ButceYil-1</f>
        <v>2009</v>
      </c>
      <c r="AD22" s="21" t="str">
        <f>ButceYil</f>
        <v>2010</v>
      </c>
      <c r="AE22" s="21">
        <f>ButceYil-1</f>
        <v>2009</v>
      </c>
      <c r="AF22" s="21" t="str">
        <f>ButceYil</f>
        <v>2010</v>
      </c>
      <c r="AG22" s="51" t="s">
        <v>1</v>
      </c>
      <c r="AH22" s="21">
        <f>ButceYil-1</f>
        <v>2009</v>
      </c>
      <c r="AI22" s="21" t="str">
        <f>ButceYil</f>
        <v>2010</v>
      </c>
      <c r="AJ22" s="51" t="s">
        <v>1</v>
      </c>
    </row>
    <row r="23" spans="1:36" ht="13.5">
      <c r="A23" s="22" t="s">
        <v>1</v>
      </c>
      <c r="B23" s="22" t="s">
        <v>1</v>
      </c>
      <c r="F23" s="23" t="s">
        <v>29</v>
      </c>
      <c r="G23" s="24">
        <f aca="true" t="shared" si="2" ref="G23:AF23">G24+G30+G36+G46+G52+G60+G70+G73+G76</f>
        <v>105266892.14999999</v>
      </c>
      <c r="H23" s="24">
        <f t="shared" si="2"/>
        <v>119696000</v>
      </c>
      <c r="I23" s="24">
        <f t="shared" si="2"/>
        <v>8377650.3</v>
      </c>
      <c r="J23" s="24">
        <f t="shared" si="2"/>
        <v>9752751.48</v>
      </c>
      <c r="K23" s="24">
        <f t="shared" si="2"/>
        <v>26763038.08</v>
      </c>
      <c r="L23" s="24">
        <f t="shared" si="2"/>
        <v>30950332.89</v>
      </c>
      <c r="M23" s="24">
        <f t="shared" si="2"/>
        <v>18385387.78</v>
      </c>
      <c r="N23" s="24">
        <f t="shared" si="2"/>
        <v>21197581.41</v>
      </c>
      <c r="O23" s="24">
        <f t="shared" si="2"/>
        <v>33801797.54</v>
      </c>
      <c r="P23" s="24">
        <f t="shared" si="2"/>
        <v>38408811.53</v>
      </c>
      <c r="Q23" s="24">
        <f t="shared" si="2"/>
        <v>7038759.459999999</v>
      </c>
      <c r="R23" s="24">
        <f t="shared" si="2"/>
        <v>7458478.640000001</v>
      </c>
      <c r="S23" s="24">
        <f t="shared" si="2"/>
        <v>40831794.65</v>
      </c>
      <c r="T23" s="24">
        <f t="shared" si="2"/>
        <v>46154515.169999994</v>
      </c>
      <c r="U23" s="24">
        <f t="shared" si="2"/>
        <v>7029997.11</v>
      </c>
      <c r="V23" s="24">
        <f t="shared" si="2"/>
        <v>7745703.64</v>
      </c>
      <c r="W23" s="24">
        <f t="shared" si="2"/>
        <v>47385664.910000004</v>
      </c>
      <c r="X23" s="24">
        <f t="shared" si="2"/>
        <v>53806504.11000001</v>
      </c>
      <c r="Y23" s="24">
        <f t="shared" si="2"/>
        <v>6553870.260000003</v>
      </c>
      <c r="Z23" s="24">
        <f t="shared" si="2"/>
        <v>7651988.939999999</v>
      </c>
      <c r="AA23" s="24">
        <f t="shared" si="2"/>
        <v>54649047.93</v>
      </c>
      <c r="AB23" s="24">
        <f t="shared" si="2"/>
        <v>61445430.769999996</v>
      </c>
      <c r="AC23" s="24">
        <f t="shared" si="2"/>
        <v>7263383.0200000005</v>
      </c>
      <c r="AD23" s="24">
        <f t="shared" si="2"/>
        <v>7638926.660000004</v>
      </c>
      <c r="AE23" s="24">
        <f t="shared" si="2"/>
        <v>54649047.93</v>
      </c>
      <c r="AF23" s="24">
        <f t="shared" si="2"/>
        <v>61445430.769999996</v>
      </c>
      <c r="AG23" s="1">
        <f>IF(AF23=0,0,IF(AE23=0,0,(AF23-AE23)/AE23*100))</f>
        <v>12.43641581589031</v>
      </c>
      <c r="AH23" s="2">
        <f>IF(AE23=0,0,IF(G23=0,0,AE23/G23*100))</f>
        <v>51.91475383554391</v>
      </c>
      <c r="AI23" s="2">
        <f>IF(AF23=0,0,IF(H23=0,0,AF23/H23*100))</f>
        <v>51.334573227175504</v>
      </c>
      <c r="AJ23" s="24">
        <v>-1</v>
      </c>
    </row>
    <row r="24" spans="1:36" ht="13.5">
      <c r="A24" s="22" t="s">
        <v>1</v>
      </c>
      <c r="B24" s="22" t="s">
        <v>30</v>
      </c>
      <c r="F24" s="25" t="s">
        <v>31</v>
      </c>
      <c r="G24" s="26">
        <v>59404296.36</v>
      </c>
      <c r="H24" s="26">
        <v>64043000</v>
      </c>
      <c r="I24" s="26">
        <v>7252486.35</v>
      </c>
      <c r="J24" s="26">
        <v>8026720.66</v>
      </c>
      <c r="K24" s="26">
        <v>11851831.21</v>
      </c>
      <c r="L24" s="26">
        <v>13086499.28</v>
      </c>
      <c r="M24" s="26">
        <f aca="true" t="shared" si="3" ref="M24:M55">K24-I24</f>
        <v>4599344.860000001</v>
      </c>
      <c r="N24" s="26">
        <f aca="true" t="shared" si="4" ref="N24:N55">L24-J24</f>
        <v>5059778.619999999</v>
      </c>
      <c r="O24" s="26">
        <v>16947093.97</v>
      </c>
      <c r="P24" s="26">
        <v>18119337.68</v>
      </c>
      <c r="Q24" s="26">
        <f aca="true" t="shared" si="5" ref="Q24:Q55">O24-K24</f>
        <v>5095262.759999998</v>
      </c>
      <c r="R24" s="26">
        <f aca="true" t="shared" si="6" ref="R24:R55">P24-L24</f>
        <v>5032838.4</v>
      </c>
      <c r="S24" s="26">
        <v>21737080.83</v>
      </c>
      <c r="T24" s="26">
        <v>23698898.61</v>
      </c>
      <c r="U24" s="26">
        <f aca="true" t="shared" si="7" ref="U24:U55">S24-O24</f>
        <v>4789986.859999999</v>
      </c>
      <c r="V24" s="26">
        <f aca="true" t="shared" si="8" ref="V24:V55">T24-P24</f>
        <v>5579560.93</v>
      </c>
      <c r="W24" s="26">
        <v>26389188.28</v>
      </c>
      <c r="X24" s="26">
        <v>28741900.58</v>
      </c>
      <c r="Y24" s="26">
        <f aca="true" t="shared" si="9" ref="Y24:Y55">W24-S24</f>
        <v>4652107.450000003</v>
      </c>
      <c r="Z24" s="26">
        <f aca="true" t="shared" si="10" ref="Z24:Z55">X24-T24</f>
        <v>5043001.969999999</v>
      </c>
      <c r="AA24" s="26">
        <v>31538581.67</v>
      </c>
      <c r="AB24" s="26">
        <v>33931476.71</v>
      </c>
      <c r="AC24" s="26">
        <f aca="true" t="shared" si="11" ref="AC24:AC55">AA24-W24</f>
        <v>5149393.390000001</v>
      </c>
      <c r="AD24" s="26">
        <f aca="true" t="shared" si="12" ref="AD24:AD55">AB24-X24</f>
        <v>5189576.130000003</v>
      </c>
      <c r="AE24" s="26">
        <v>31538581.67</v>
      </c>
      <c r="AF24" s="26">
        <v>33931476.71</v>
      </c>
      <c r="AG24" s="1">
        <f aca="true" t="shared" si="13" ref="AG24:AG55">IF(AF24=0,0,IF(AE24=0,0,(AF24-AE24)/AE24*100))</f>
        <v>7.587199275597604</v>
      </c>
      <c r="AH24" s="2">
        <f aca="true" t="shared" si="14" ref="AH24:AH55">IF(AE24=0,0,IF(G24=0,0,AE24/G24*100))</f>
        <v>53.091415272173094</v>
      </c>
      <c r="AI24" s="2">
        <f aca="true" t="shared" si="15" ref="AI24:AI55">IF(AF24=0,0,IF(H24=0,0,AF24/H24*100))</f>
        <v>52.98233485314554</v>
      </c>
      <c r="AJ24" s="26">
        <v>-1</v>
      </c>
    </row>
    <row r="25" spans="1:36" ht="13.5">
      <c r="A25" s="22" t="s">
        <v>1</v>
      </c>
      <c r="B25" s="22" t="s">
        <v>32</v>
      </c>
      <c r="F25" s="27" t="s">
        <v>33</v>
      </c>
      <c r="G25" s="28">
        <v>47759781.31</v>
      </c>
      <c r="H25" s="28">
        <v>51491000</v>
      </c>
      <c r="I25" s="28">
        <v>5595588.54</v>
      </c>
      <c r="J25" s="28">
        <v>6261495.38</v>
      </c>
      <c r="K25" s="28">
        <v>9408642.69</v>
      </c>
      <c r="L25" s="28">
        <v>10475542.14</v>
      </c>
      <c r="M25" s="36">
        <f t="shared" si="3"/>
        <v>3813054.1499999994</v>
      </c>
      <c r="N25" s="36">
        <f t="shared" si="4"/>
        <v>4214046.760000001</v>
      </c>
      <c r="O25" s="28">
        <v>13244432.25</v>
      </c>
      <c r="P25" s="28">
        <v>14662662.26</v>
      </c>
      <c r="Q25" s="36">
        <f t="shared" si="5"/>
        <v>3835789.5600000005</v>
      </c>
      <c r="R25" s="36">
        <f t="shared" si="6"/>
        <v>4187120.119999999</v>
      </c>
      <c r="S25" s="28">
        <v>17255443.82</v>
      </c>
      <c r="T25" s="28">
        <v>18859506.3</v>
      </c>
      <c r="U25" s="36">
        <f t="shared" si="7"/>
        <v>4011011.5700000003</v>
      </c>
      <c r="V25" s="36">
        <f t="shared" si="8"/>
        <v>4196844.040000001</v>
      </c>
      <c r="W25" s="28">
        <v>21113669.64</v>
      </c>
      <c r="X25" s="28">
        <v>23056193.49</v>
      </c>
      <c r="Y25" s="36">
        <f t="shared" si="9"/>
        <v>3858225.8200000003</v>
      </c>
      <c r="Z25" s="36">
        <f t="shared" si="10"/>
        <v>4196687.189999998</v>
      </c>
      <c r="AA25" s="28">
        <v>24998050.93</v>
      </c>
      <c r="AB25" s="28">
        <v>27366042.03</v>
      </c>
      <c r="AC25" s="36">
        <f t="shared" si="11"/>
        <v>3884381.289999999</v>
      </c>
      <c r="AD25" s="36">
        <f t="shared" si="12"/>
        <v>4309848.540000003</v>
      </c>
      <c r="AE25" s="28">
        <v>24998050.93</v>
      </c>
      <c r="AF25" s="28">
        <v>27366042.03</v>
      </c>
      <c r="AG25" s="37">
        <f t="shared" si="13"/>
        <v>9.472702918443096</v>
      </c>
      <c r="AH25" s="38">
        <f t="shared" si="14"/>
        <v>52.341217326231515</v>
      </c>
      <c r="AI25" s="38">
        <f t="shared" si="15"/>
        <v>53.14723355537861</v>
      </c>
      <c r="AJ25" s="28">
        <v>-1</v>
      </c>
    </row>
    <row r="26" spans="1:36" ht="13.5">
      <c r="A26" s="22" t="s">
        <v>1</v>
      </c>
      <c r="B26" s="22" t="s">
        <v>34</v>
      </c>
      <c r="F26" s="27" t="s">
        <v>35</v>
      </c>
      <c r="G26" s="28">
        <v>11619129.61</v>
      </c>
      <c r="H26" s="28">
        <v>12516000</v>
      </c>
      <c r="I26" s="28">
        <v>1655733.56</v>
      </c>
      <c r="J26" s="28">
        <v>1763863.52</v>
      </c>
      <c r="K26" s="28">
        <v>2440330.6</v>
      </c>
      <c r="L26" s="28">
        <v>2606384.08</v>
      </c>
      <c r="M26" s="36">
        <f t="shared" si="3"/>
        <v>784597.04</v>
      </c>
      <c r="N26" s="36">
        <f t="shared" si="4"/>
        <v>842520.56</v>
      </c>
      <c r="O26" s="28">
        <v>3698581.41</v>
      </c>
      <c r="P26" s="28">
        <v>3449357.76</v>
      </c>
      <c r="Q26" s="36">
        <f t="shared" si="5"/>
        <v>1258250.81</v>
      </c>
      <c r="R26" s="36">
        <f t="shared" si="6"/>
        <v>842973.6799999997</v>
      </c>
      <c r="S26" s="28">
        <v>4476322.31</v>
      </c>
      <c r="T26" s="28">
        <v>4828637.42</v>
      </c>
      <c r="U26" s="36">
        <f t="shared" si="7"/>
        <v>777740.8999999994</v>
      </c>
      <c r="V26" s="36">
        <f t="shared" si="8"/>
        <v>1379279.6600000001</v>
      </c>
      <c r="W26" s="28">
        <v>5268976.23</v>
      </c>
      <c r="X26" s="28">
        <v>5671827.47</v>
      </c>
      <c r="Y26" s="36">
        <f t="shared" si="9"/>
        <v>792653.9200000009</v>
      </c>
      <c r="Z26" s="36">
        <f t="shared" si="10"/>
        <v>843190.0499999998</v>
      </c>
      <c r="AA26" s="28">
        <v>6532717.52</v>
      </c>
      <c r="AB26" s="28">
        <v>6544701.37</v>
      </c>
      <c r="AC26" s="36">
        <f t="shared" si="11"/>
        <v>1263741.289999999</v>
      </c>
      <c r="AD26" s="36">
        <f t="shared" si="12"/>
        <v>872873.9000000004</v>
      </c>
      <c r="AE26" s="28">
        <v>6532717.52</v>
      </c>
      <c r="AF26" s="28">
        <v>6544701.37</v>
      </c>
      <c r="AG26" s="37">
        <f t="shared" si="13"/>
        <v>0.18344356637665485</v>
      </c>
      <c r="AH26" s="38">
        <f t="shared" si="14"/>
        <v>56.22381141507896</v>
      </c>
      <c r="AI26" s="38">
        <f t="shared" si="15"/>
        <v>52.290678891019496</v>
      </c>
      <c r="AJ26" s="28">
        <v>-1</v>
      </c>
    </row>
    <row r="27" spans="1:36" ht="13.5">
      <c r="A27" s="22" t="s">
        <v>1</v>
      </c>
      <c r="B27" s="29" t="s">
        <v>36</v>
      </c>
      <c r="F27" s="27" t="s">
        <v>37</v>
      </c>
      <c r="G27" s="28">
        <v>19633.54</v>
      </c>
      <c r="H27" s="28">
        <v>21000</v>
      </c>
      <c r="I27" s="28">
        <v>1164.25</v>
      </c>
      <c r="J27" s="28">
        <v>1361.76</v>
      </c>
      <c r="K27" s="28">
        <v>2857.92</v>
      </c>
      <c r="L27" s="28">
        <v>3260.86</v>
      </c>
      <c r="M27" s="36">
        <f t="shared" si="3"/>
        <v>1693.67</v>
      </c>
      <c r="N27" s="36">
        <f t="shared" si="4"/>
        <v>1899.1000000000001</v>
      </c>
      <c r="O27" s="28">
        <v>4080.31</v>
      </c>
      <c r="P27" s="28">
        <v>4693.26</v>
      </c>
      <c r="Q27" s="36">
        <f t="shared" si="5"/>
        <v>1222.3899999999999</v>
      </c>
      <c r="R27" s="36">
        <f t="shared" si="6"/>
        <v>1432.4</v>
      </c>
      <c r="S27" s="28">
        <v>5314.7</v>
      </c>
      <c r="T27" s="28">
        <v>6818.29</v>
      </c>
      <c r="U27" s="36">
        <f t="shared" si="7"/>
        <v>1234.3899999999999</v>
      </c>
      <c r="V27" s="36">
        <f t="shared" si="8"/>
        <v>2125.0299999999997</v>
      </c>
      <c r="W27" s="28">
        <v>6542.41</v>
      </c>
      <c r="X27" s="28">
        <v>8340.26</v>
      </c>
      <c r="Y27" s="36">
        <f t="shared" si="9"/>
        <v>1227.71</v>
      </c>
      <c r="Z27" s="36">
        <f t="shared" si="10"/>
        <v>1521.9700000000003</v>
      </c>
      <c r="AA27" s="28">
        <v>7813.22</v>
      </c>
      <c r="AB27" s="28">
        <v>9858.51</v>
      </c>
      <c r="AC27" s="36">
        <f t="shared" si="11"/>
        <v>1270.8100000000004</v>
      </c>
      <c r="AD27" s="36">
        <f t="shared" si="12"/>
        <v>1518.25</v>
      </c>
      <c r="AE27" s="28">
        <v>7813.22</v>
      </c>
      <c r="AF27" s="28">
        <v>9858.51</v>
      </c>
      <c r="AG27" s="37">
        <f t="shared" si="13"/>
        <v>26.17729950007807</v>
      </c>
      <c r="AH27" s="38">
        <f t="shared" si="14"/>
        <v>39.7952687085467</v>
      </c>
      <c r="AI27" s="38">
        <f t="shared" si="15"/>
        <v>46.94528571428572</v>
      </c>
      <c r="AJ27" s="28">
        <v>-1</v>
      </c>
    </row>
    <row r="28" spans="1:36" ht="13.5">
      <c r="A28" s="22" t="s">
        <v>1</v>
      </c>
      <c r="B28" s="22" t="s">
        <v>38</v>
      </c>
      <c r="F28" s="27" t="s">
        <v>39</v>
      </c>
      <c r="G28" s="28">
        <v>5751.9</v>
      </c>
      <c r="H28" s="28">
        <v>15000</v>
      </c>
      <c r="I28" s="28">
        <v>0</v>
      </c>
      <c r="J28" s="28">
        <v>0</v>
      </c>
      <c r="K28" s="28">
        <v>0</v>
      </c>
      <c r="L28" s="28">
        <v>1312.2</v>
      </c>
      <c r="M28" s="36">
        <f t="shared" si="3"/>
        <v>0</v>
      </c>
      <c r="N28" s="36">
        <f t="shared" si="4"/>
        <v>1312.2</v>
      </c>
      <c r="O28" s="28">
        <v>0</v>
      </c>
      <c r="P28" s="28">
        <v>2624.4</v>
      </c>
      <c r="Q28" s="36">
        <f t="shared" si="5"/>
        <v>0</v>
      </c>
      <c r="R28" s="36">
        <f t="shared" si="6"/>
        <v>1312.2</v>
      </c>
      <c r="S28" s="28">
        <v>0</v>
      </c>
      <c r="T28" s="28">
        <v>3936.6</v>
      </c>
      <c r="U28" s="36">
        <f t="shared" si="7"/>
        <v>0</v>
      </c>
      <c r="V28" s="36">
        <f t="shared" si="8"/>
        <v>1312.1999999999998</v>
      </c>
      <c r="W28" s="28">
        <v>0</v>
      </c>
      <c r="X28" s="28">
        <v>5539.36</v>
      </c>
      <c r="Y28" s="36">
        <f t="shared" si="9"/>
        <v>0</v>
      </c>
      <c r="Z28" s="36">
        <f t="shared" si="10"/>
        <v>1602.7599999999998</v>
      </c>
      <c r="AA28" s="28">
        <v>0</v>
      </c>
      <c r="AB28" s="28">
        <v>10874.8</v>
      </c>
      <c r="AC28" s="36">
        <f t="shared" si="11"/>
        <v>0</v>
      </c>
      <c r="AD28" s="36">
        <f t="shared" si="12"/>
        <v>5335.44</v>
      </c>
      <c r="AE28" s="28">
        <v>0</v>
      </c>
      <c r="AF28" s="28">
        <v>10874.8</v>
      </c>
      <c r="AG28" s="37">
        <f t="shared" si="13"/>
        <v>0</v>
      </c>
      <c r="AH28" s="38">
        <f t="shared" si="14"/>
        <v>0</v>
      </c>
      <c r="AI28" s="38">
        <f t="shared" si="15"/>
        <v>72.49866666666667</v>
      </c>
      <c r="AJ28" s="28">
        <v>-1</v>
      </c>
    </row>
    <row r="29" spans="2:36" ht="13.5">
      <c r="B29" s="22" t="s">
        <v>40</v>
      </c>
      <c r="F29" s="27" t="s">
        <v>41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36">
        <f t="shared" si="3"/>
        <v>0</v>
      </c>
      <c r="N29" s="36">
        <f t="shared" si="4"/>
        <v>0</v>
      </c>
      <c r="O29" s="28">
        <v>0</v>
      </c>
      <c r="P29" s="28">
        <v>0</v>
      </c>
      <c r="Q29" s="36">
        <f t="shared" si="5"/>
        <v>0</v>
      </c>
      <c r="R29" s="36">
        <f t="shared" si="6"/>
        <v>0</v>
      </c>
      <c r="S29" s="28">
        <v>0</v>
      </c>
      <c r="T29" s="28">
        <v>0</v>
      </c>
      <c r="U29" s="36">
        <f t="shared" si="7"/>
        <v>0</v>
      </c>
      <c r="V29" s="36">
        <f t="shared" si="8"/>
        <v>0</v>
      </c>
      <c r="W29" s="28">
        <v>0</v>
      </c>
      <c r="X29" s="28">
        <v>0</v>
      </c>
      <c r="Y29" s="36">
        <f t="shared" si="9"/>
        <v>0</v>
      </c>
      <c r="Z29" s="36">
        <f t="shared" si="10"/>
        <v>0</v>
      </c>
      <c r="AA29" s="28">
        <v>0</v>
      </c>
      <c r="AB29" s="28">
        <v>0</v>
      </c>
      <c r="AC29" s="36">
        <f t="shared" si="11"/>
        <v>0</v>
      </c>
      <c r="AD29" s="36">
        <f t="shared" si="12"/>
        <v>0</v>
      </c>
      <c r="AE29" s="28">
        <v>0</v>
      </c>
      <c r="AF29" s="28">
        <v>0</v>
      </c>
      <c r="AG29" s="37">
        <f t="shared" si="13"/>
        <v>0</v>
      </c>
      <c r="AH29" s="38">
        <f t="shared" si="14"/>
        <v>0</v>
      </c>
      <c r="AI29" s="38">
        <f t="shared" si="15"/>
        <v>0</v>
      </c>
      <c r="AJ29" s="28">
        <v>-1</v>
      </c>
    </row>
    <row r="30" spans="1:36" ht="13.5">
      <c r="A30" s="22" t="s">
        <v>1</v>
      </c>
      <c r="B30" s="22" t="s">
        <v>42</v>
      </c>
      <c r="F30" s="25" t="s">
        <v>43</v>
      </c>
      <c r="G30" s="26">
        <v>8481087.71</v>
      </c>
      <c r="H30" s="26">
        <v>14153000</v>
      </c>
      <c r="I30" s="26">
        <v>983357.33</v>
      </c>
      <c r="J30" s="26">
        <v>1536828.8</v>
      </c>
      <c r="K30" s="26">
        <v>1670266.33</v>
      </c>
      <c r="L30" s="26">
        <v>2719321.65</v>
      </c>
      <c r="M30" s="26">
        <f t="shared" si="3"/>
        <v>686909.0000000001</v>
      </c>
      <c r="N30" s="26">
        <f t="shared" si="4"/>
        <v>1182492.8499999999</v>
      </c>
      <c r="O30" s="26">
        <v>2362622.05</v>
      </c>
      <c r="P30" s="26">
        <v>3900844.13</v>
      </c>
      <c r="Q30" s="26">
        <f t="shared" si="5"/>
        <v>692355.7199999997</v>
      </c>
      <c r="R30" s="26">
        <f t="shared" si="6"/>
        <v>1181522.48</v>
      </c>
      <c r="S30" s="26">
        <v>3053325.54</v>
      </c>
      <c r="T30" s="26">
        <v>5081991.26</v>
      </c>
      <c r="U30" s="26">
        <f t="shared" si="7"/>
        <v>690703.4900000002</v>
      </c>
      <c r="V30" s="26">
        <f t="shared" si="8"/>
        <v>1181147.13</v>
      </c>
      <c r="W30" s="26">
        <v>3745021.88</v>
      </c>
      <c r="X30" s="26">
        <v>6259166.84</v>
      </c>
      <c r="Y30" s="26">
        <f t="shared" si="9"/>
        <v>691696.3399999999</v>
      </c>
      <c r="Z30" s="26">
        <f t="shared" si="10"/>
        <v>1177175.58</v>
      </c>
      <c r="AA30" s="26">
        <v>4441216.5</v>
      </c>
      <c r="AB30" s="26">
        <v>7446212.98</v>
      </c>
      <c r="AC30" s="26">
        <f t="shared" si="11"/>
        <v>696194.6200000001</v>
      </c>
      <c r="AD30" s="26">
        <f t="shared" si="12"/>
        <v>1187046.1400000006</v>
      </c>
      <c r="AE30" s="26">
        <v>4441216.5</v>
      </c>
      <c r="AF30" s="26">
        <v>7446212.98</v>
      </c>
      <c r="AG30" s="1">
        <f t="shared" si="13"/>
        <v>67.66156254710845</v>
      </c>
      <c r="AH30" s="2">
        <f t="shared" si="14"/>
        <v>52.36611920383027</v>
      </c>
      <c r="AI30" s="2">
        <f t="shared" si="15"/>
        <v>52.61225874372924</v>
      </c>
      <c r="AJ30" s="26">
        <v>-1</v>
      </c>
    </row>
    <row r="31" spans="2:36" ht="13.5">
      <c r="B31" s="29" t="s">
        <v>44</v>
      </c>
      <c r="F31" s="27" t="s">
        <v>33</v>
      </c>
      <c r="G31" s="28">
        <v>7264180.11</v>
      </c>
      <c r="H31" s="28">
        <v>12396000</v>
      </c>
      <c r="I31" s="28">
        <v>839019.18</v>
      </c>
      <c r="J31" s="28">
        <v>1323469.9</v>
      </c>
      <c r="K31" s="28">
        <v>1427765.48</v>
      </c>
      <c r="L31" s="28">
        <v>2341911.11</v>
      </c>
      <c r="M31" s="36">
        <f t="shared" si="3"/>
        <v>588746.2999999999</v>
      </c>
      <c r="N31" s="36">
        <f t="shared" si="4"/>
        <v>1018441.21</v>
      </c>
      <c r="O31" s="28">
        <v>2021554.49</v>
      </c>
      <c r="P31" s="28">
        <v>3359892.68</v>
      </c>
      <c r="Q31" s="36">
        <f t="shared" si="5"/>
        <v>593789.01</v>
      </c>
      <c r="R31" s="36">
        <f t="shared" si="6"/>
        <v>1017981.5700000003</v>
      </c>
      <c r="S31" s="28">
        <v>2613511.72</v>
      </c>
      <c r="T31" s="28">
        <v>4374097.22</v>
      </c>
      <c r="U31" s="36">
        <f t="shared" si="7"/>
        <v>591957.2300000002</v>
      </c>
      <c r="V31" s="36">
        <f t="shared" si="8"/>
        <v>1014204.5399999996</v>
      </c>
      <c r="W31" s="28">
        <v>3206789.05</v>
      </c>
      <c r="X31" s="28">
        <v>5389920.99</v>
      </c>
      <c r="Y31" s="36">
        <f t="shared" si="9"/>
        <v>593277.3299999996</v>
      </c>
      <c r="Z31" s="36">
        <f t="shared" si="10"/>
        <v>1015823.7700000005</v>
      </c>
      <c r="AA31" s="28">
        <v>3804353.22</v>
      </c>
      <c r="AB31" s="28">
        <v>6410724.99</v>
      </c>
      <c r="AC31" s="36">
        <f t="shared" si="11"/>
        <v>597564.1700000004</v>
      </c>
      <c r="AD31" s="36">
        <f t="shared" si="12"/>
        <v>1020804</v>
      </c>
      <c r="AE31" s="28">
        <v>3804353.22</v>
      </c>
      <c r="AF31" s="28">
        <v>6410724.99</v>
      </c>
      <c r="AG31" s="37">
        <f t="shared" si="13"/>
        <v>68.51024653278645</v>
      </c>
      <c r="AH31" s="38">
        <f t="shared" si="14"/>
        <v>52.37140547716954</v>
      </c>
      <c r="AI31" s="38">
        <f t="shared" si="15"/>
        <v>51.71607768635044</v>
      </c>
      <c r="AJ31" s="28">
        <v>-1</v>
      </c>
    </row>
    <row r="32" spans="2:36" ht="13.5">
      <c r="B32" s="29" t="s">
        <v>45</v>
      </c>
      <c r="F32" s="27" t="s">
        <v>46</v>
      </c>
      <c r="G32" s="28">
        <v>1211981</v>
      </c>
      <c r="H32" s="28">
        <v>1749000</v>
      </c>
      <c r="I32" s="28">
        <v>144079.54</v>
      </c>
      <c r="J32" s="28">
        <v>213055.42</v>
      </c>
      <c r="K32" s="28">
        <v>241862.12</v>
      </c>
      <c r="L32" s="28">
        <v>376680.01</v>
      </c>
      <c r="M32" s="36">
        <f t="shared" si="3"/>
        <v>97782.57999999999</v>
      </c>
      <c r="N32" s="36">
        <f t="shared" si="4"/>
        <v>163624.59</v>
      </c>
      <c r="O32" s="28">
        <v>340156.49</v>
      </c>
      <c r="P32" s="28">
        <v>539901.21</v>
      </c>
      <c r="Q32" s="36">
        <f t="shared" si="5"/>
        <v>98294.37</v>
      </c>
      <c r="R32" s="36">
        <f t="shared" si="6"/>
        <v>163221.19999999995</v>
      </c>
      <c r="S32" s="28">
        <v>438534.05</v>
      </c>
      <c r="T32" s="28">
        <v>706365.45</v>
      </c>
      <c r="U32" s="36">
        <f t="shared" si="7"/>
        <v>98377.56</v>
      </c>
      <c r="V32" s="36">
        <f t="shared" si="8"/>
        <v>166464.24</v>
      </c>
      <c r="W32" s="28">
        <v>536679.49</v>
      </c>
      <c r="X32" s="28">
        <v>867320.29</v>
      </c>
      <c r="Y32" s="36">
        <f t="shared" si="9"/>
        <v>98145.44</v>
      </c>
      <c r="Z32" s="36">
        <f t="shared" si="10"/>
        <v>160954.84000000008</v>
      </c>
      <c r="AA32" s="28">
        <v>635026.46</v>
      </c>
      <c r="AB32" s="28">
        <v>1032510.44</v>
      </c>
      <c r="AC32" s="36">
        <f t="shared" si="11"/>
        <v>98346.96999999997</v>
      </c>
      <c r="AD32" s="36">
        <f t="shared" si="12"/>
        <v>165190.1499999999</v>
      </c>
      <c r="AE32" s="28">
        <v>635026.46</v>
      </c>
      <c r="AF32" s="28">
        <v>1032510.44</v>
      </c>
      <c r="AG32" s="37">
        <f t="shared" si="13"/>
        <v>62.593294143995195</v>
      </c>
      <c r="AH32" s="38">
        <f t="shared" si="14"/>
        <v>52.39574382766726</v>
      </c>
      <c r="AI32" s="38">
        <f t="shared" si="15"/>
        <v>59.03433047455688</v>
      </c>
      <c r="AJ32" s="28">
        <v>-1</v>
      </c>
    </row>
    <row r="33" spans="2:36" ht="13.5">
      <c r="B33" s="29" t="s">
        <v>47</v>
      </c>
      <c r="F33" s="27" t="s">
        <v>37</v>
      </c>
      <c r="G33" s="28">
        <v>4494.51</v>
      </c>
      <c r="H33" s="28">
        <v>5000</v>
      </c>
      <c r="I33" s="28">
        <v>258.61</v>
      </c>
      <c r="J33" s="28">
        <v>303.48</v>
      </c>
      <c r="K33" s="28">
        <v>638.73</v>
      </c>
      <c r="L33" s="28">
        <v>730.53</v>
      </c>
      <c r="M33" s="36">
        <f t="shared" si="3"/>
        <v>380.12</v>
      </c>
      <c r="N33" s="36">
        <f t="shared" si="4"/>
        <v>427.04999999999995</v>
      </c>
      <c r="O33" s="28">
        <v>911.07</v>
      </c>
      <c r="P33" s="28">
        <v>1050.24</v>
      </c>
      <c r="Q33" s="36">
        <f t="shared" si="5"/>
        <v>272.34000000000003</v>
      </c>
      <c r="R33" s="36">
        <f t="shared" si="6"/>
        <v>319.71000000000004</v>
      </c>
      <c r="S33" s="28">
        <v>1279.77</v>
      </c>
      <c r="T33" s="28">
        <v>1528.59</v>
      </c>
      <c r="U33" s="36">
        <f t="shared" si="7"/>
        <v>368.69999999999993</v>
      </c>
      <c r="V33" s="36">
        <f t="shared" si="8"/>
        <v>478.3499999999999</v>
      </c>
      <c r="W33" s="28">
        <v>1553.34</v>
      </c>
      <c r="X33" s="28">
        <v>1868.9</v>
      </c>
      <c r="Y33" s="36">
        <f t="shared" si="9"/>
        <v>273.56999999999994</v>
      </c>
      <c r="Z33" s="36">
        <f t="shared" si="10"/>
        <v>340.3100000000002</v>
      </c>
      <c r="AA33" s="28">
        <v>1836.82</v>
      </c>
      <c r="AB33" s="28">
        <v>2208.69</v>
      </c>
      <c r="AC33" s="36">
        <f t="shared" si="11"/>
        <v>283.48</v>
      </c>
      <c r="AD33" s="36">
        <f t="shared" si="12"/>
        <v>339.78999999999996</v>
      </c>
      <c r="AE33" s="28">
        <v>1836.82</v>
      </c>
      <c r="AF33" s="28">
        <v>2208.69</v>
      </c>
      <c r="AG33" s="37">
        <f t="shared" si="13"/>
        <v>20.245315273135102</v>
      </c>
      <c r="AH33" s="38">
        <f t="shared" si="14"/>
        <v>40.86808128138551</v>
      </c>
      <c r="AI33" s="38">
        <f t="shared" si="15"/>
        <v>44.1738</v>
      </c>
      <c r="AJ33" s="28">
        <v>-1</v>
      </c>
    </row>
    <row r="34" spans="2:36" ht="13.5">
      <c r="B34" s="29" t="s">
        <v>48</v>
      </c>
      <c r="F34" s="27" t="s">
        <v>39</v>
      </c>
      <c r="G34" s="28">
        <v>432.09</v>
      </c>
      <c r="H34" s="28">
        <v>3000</v>
      </c>
      <c r="I34" s="28">
        <v>0</v>
      </c>
      <c r="J34" s="28">
        <v>0</v>
      </c>
      <c r="K34" s="28">
        <v>0</v>
      </c>
      <c r="L34" s="28">
        <v>0</v>
      </c>
      <c r="M34" s="36">
        <f t="shared" si="3"/>
        <v>0</v>
      </c>
      <c r="N34" s="36">
        <f t="shared" si="4"/>
        <v>0</v>
      </c>
      <c r="O34" s="28">
        <v>0</v>
      </c>
      <c r="P34" s="28">
        <v>0</v>
      </c>
      <c r="Q34" s="36">
        <f t="shared" si="5"/>
        <v>0</v>
      </c>
      <c r="R34" s="36">
        <f t="shared" si="6"/>
        <v>0</v>
      </c>
      <c r="S34" s="28">
        <v>0</v>
      </c>
      <c r="T34" s="28">
        <v>0</v>
      </c>
      <c r="U34" s="36">
        <f t="shared" si="7"/>
        <v>0</v>
      </c>
      <c r="V34" s="36">
        <f t="shared" si="8"/>
        <v>0</v>
      </c>
      <c r="W34" s="28">
        <v>0</v>
      </c>
      <c r="X34" s="28">
        <v>56.66</v>
      </c>
      <c r="Y34" s="36">
        <f t="shared" si="9"/>
        <v>0</v>
      </c>
      <c r="Z34" s="36">
        <f t="shared" si="10"/>
        <v>56.66</v>
      </c>
      <c r="AA34" s="28">
        <v>0</v>
      </c>
      <c r="AB34" s="28">
        <v>768.86</v>
      </c>
      <c r="AC34" s="36">
        <f t="shared" si="11"/>
        <v>0</v>
      </c>
      <c r="AD34" s="36">
        <f t="shared" si="12"/>
        <v>712.2</v>
      </c>
      <c r="AE34" s="28">
        <v>0</v>
      </c>
      <c r="AF34" s="28">
        <v>768.86</v>
      </c>
      <c r="AG34" s="37">
        <f t="shared" si="13"/>
        <v>0</v>
      </c>
      <c r="AH34" s="38">
        <f t="shared" si="14"/>
        <v>0</v>
      </c>
      <c r="AI34" s="38">
        <f t="shared" si="15"/>
        <v>25.628666666666668</v>
      </c>
      <c r="AJ34" s="28">
        <v>-1</v>
      </c>
    </row>
    <row r="35" spans="2:36" ht="13.5">
      <c r="B35" s="29" t="s">
        <v>49</v>
      </c>
      <c r="F35" s="27" t="s">
        <v>41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36">
        <f t="shared" si="3"/>
        <v>0</v>
      </c>
      <c r="N35" s="36">
        <f t="shared" si="4"/>
        <v>0</v>
      </c>
      <c r="O35" s="28">
        <v>0</v>
      </c>
      <c r="P35" s="28">
        <v>0</v>
      </c>
      <c r="Q35" s="36">
        <f t="shared" si="5"/>
        <v>0</v>
      </c>
      <c r="R35" s="36">
        <f t="shared" si="6"/>
        <v>0</v>
      </c>
      <c r="S35" s="28">
        <v>0</v>
      </c>
      <c r="T35" s="28">
        <v>0</v>
      </c>
      <c r="U35" s="36">
        <f t="shared" si="7"/>
        <v>0</v>
      </c>
      <c r="V35" s="36">
        <f t="shared" si="8"/>
        <v>0</v>
      </c>
      <c r="W35" s="28">
        <v>0</v>
      </c>
      <c r="X35" s="28">
        <v>0</v>
      </c>
      <c r="Y35" s="36">
        <f t="shared" si="9"/>
        <v>0</v>
      </c>
      <c r="Z35" s="36">
        <f t="shared" si="10"/>
        <v>0</v>
      </c>
      <c r="AA35" s="28">
        <v>0</v>
      </c>
      <c r="AB35" s="28">
        <v>0</v>
      </c>
      <c r="AC35" s="36">
        <f t="shared" si="11"/>
        <v>0</v>
      </c>
      <c r="AD35" s="36">
        <f t="shared" si="12"/>
        <v>0</v>
      </c>
      <c r="AE35" s="28">
        <v>0</v>
      </c>
      <c r="AF35" s="28">
        <v>0</v>
      </c>
      <c r="AG35" s="37">
        <f t="shared" si="13"/>
        <v>0</v>
      </c>
      <c r="AH35" s="38">
        <f t="shared" si="14"/>
        <v>0</v>
      </c>
      <c r="AI35" s="38">
        <f t="shared" si="15"/>
        <v>0</v>
      </c>
      <c r="AJ35" s="28">
        <v>-1</v>
      </c>
    </row>
    <row r="36" spans="2:36" ht="13.5">
      <c r="B36" s="29" t="s">
        <v>50</v>
      </c>
      <c r="F36" s="25" t="s">
        <v>51</v>
      </c>
      <c r="G36" s="26">
        <v>16256193.85</v>
      </c>
      <c r="H36" s="26">
        <v>8911000</v>
      </c>
      <c r="I36" s="26">
        <v>141806.62</v>
      </c>
      <c r="J36" s="26">
        <v>189202.02</v>
      </c>
      <c r="K36" s="26">
        <v>1104424.35</v>
      </c>
      <c r="L36" s="26">
        <v>806539.15</v>
      </c>
      <c r="M36" s="26">
        <f t="shared" si="3"/>
        <v>962617.7300000001</v>
      </c>
      <c r="N36" s="26">
        <f t="shared" si="4"/>
        <v>617337.13</v>
      </c>
      <c r="O36" s="26">
        <v>2146214.05</v>
      </c>
      <c r="P36" s="26">
        <v>1765615.32</v>
      </c>
      <c r="Q36" s="26">
        <f t="shared" si="5"/>
        <v>1041789.6999999997</v>
      </c>
      <c r="R36" s="26">
        <f t="shared" si="6"/>
        <v>959076.17</v>
      </c>
      <c r="S36" s="26">
        <v>3279484.41</v>
      </c>
      <c r="T36" s="26">
        <v>2577496.32</v>
      </c>
      <c r="U36" s="26">
        <f t="shared" si="7"/>
        <v>1133270.3600000003</v>
      </c>
      <c r="V36" s="26">
        <f t="shared" si="8"/>
        <v>811880.9999999998</v>
      </c>
      <c r="W36" s="26">
        <v>4464298.54</v>
      </c>
      <c r="X36" s="26">
        <v>3596927.09</v>
      </c>
      <c r="Y36" s="26">
        <f t="shared" si="9"/>
        <v>1184814.13</v>
      </c>
      <c r="Z36" s="26">
        <f t="shared" si="10"/>
        <v>1019430.77</v>
      </c>
      <c r="AA36" s="26">
        <v>5715029.49</v>
      </c>
      <c r="AB36" s="26">
        <v>4761460.53</v>
      </c>
      <c r="AC36" s="26">
        <f t="shared" si="11"/>
        <v>1250730.9500000002</v>
      </c>
      <c r="AD36" s="26">
        <f t="shared" si="12"/>
        <v>1164533.4400000004</v>
      </c>
      <c r="AE36" s="26">
        <v>5715029.49</v>
      </c>
      <c r="AF36" s="26">
        <v>4761460.53</v>
      </c>
      <c r="AG36" s="1">
        <f t="shared" si="13"/>
        <v>-16.685285030786428</v>
      </c>
      <c r="AH36" s="2">
        <f t="shared" si="14"/>
        <v>35.15601218055111</v>
      </c>
      <c r="AI36" s="2">
        <f t="shared" si="15"/>
        <v>53.43351509370441</v>
      </c>
      <c r="AJ36" s="26">
        <v>-1</v>
      </c>
    </row>
    <row r="37" spans="2:36" ht="13.5">
      <c r="B37" s="29" t="s">
        <v>52</v>
      </c>
      <c r="F37" s="27" t="s">
        <v>53</v>
      </c>
      <c r="G37" s="28">
        <v>0</v>
      </c>
      <c r="H37" s="28">
        <v>5000</v>
      </c>
      <c r="I37" s="28">
        <v>0</v>
      </c>
      <c r="J37" s="28">
        <v>0</v>
      </c>
      <c r="K37" s="28">
        <v>0</v>
      </c>
      <c r="L37" s="28">
        <v>0</v>
      </c>
      <c r="M37" s="36">
        <f t="shared" si="3"/>
        <v>0</v>
      </c>
      <c r="N37" s="36">
        <f t="shared" si="4"/>
        <v>0</v>
      </c>
      <c r="O37" s="28">
        <v>0</v>
      </c>
      <c r="P37" s="28">
        <v>0</v>
      </c>
      <c r="Q37" s="36">
        <f t="shared" si="5"/>
        <v>0</v>
      </c>
      <c r="R37" s="36">
        <f t="shared" si="6"/>
        <v>0</v>
      </c>
      <c r="S37" s="28">
        <v>0</v>
      </c>
      <c r="T37" s="28">
        <v>0</v>
      </c>
      <c r="U37" s="36">
        <f t="shared" si="7"/>
        <v>0</v>
      </c>
      <c r="V37" s="36">
        <f t="shared" si="8"/>
        <v>0</v>
      </c>
      <c r="W37" s="28">
        <v>0</v>
      </c>
      <c r="X37" s="28">
        <v>0</v>
      </c>
      <c r="Y37" s="36">
        <f t="shared" si="9"/>
        <v>0</v>
      </c>
      <c r="Z37" s="36">
        <f t="shared" si="10"/>
        <v>0</v>
      </c>
      <c r="AA37" s="28">
        <v>0</v>
      </c>
      <c r="AB37" s="28">
        <v>2336.4</v>
      </c>
      <c r="AC37" s="36">
        <f t="shared" si="11"/>
        <v>0</v>
      </c>
      <c r="AD37" s="36">
        <f t="shared" si="12"/>
        <v>2336.4</v>
      </c>
      <c r="AE37" s="28">
        <v>0</v>
      </c>
      <c r="AF37" s="28">
        <v>2336.4</v>
      </c>
      <c r="AG37" s="37">
        <f t="shared" si="13"/>
        <v>0</v>
      </c>
      <c r="AH37" s="38">
        <f t="shared" si="14"/>
        <v>0</v>
      </c>
      <c r="AI37" s="38">
        <f t="shared" si="15"/>
        <v>46.728</v>
      </c>
      <c r="AJ37" s="28">
        <v>-1</v>
      </c>
    </row>
    <row r="38" spans="2:36" ht="13.5">
      <c r="B38" s="29" t="s">
        <v>54</v>
      </c>
      <c r="F38" s="27" t="s">
        <v>55</v>
      </c>
      <c r="G38" s="28">
        <v>4864638.29</v>
      </c>
      <c r="H38" s="28">
        <v>3787000</v>
      </c>
      <c r="I38" s="28">
        <v>37039.68</v>
      </c>
      <c r="J38" s="28">
        <v>129387.45</v>
      </c>
      <c r="K38" s="28">
        <v>296951.46</v>
      </c>
      <c r="L38" s="28">
        <v>373525.21</v>
      </c>
      <c r="M38" s="36">
        <f t="shared" si="3"/>
        <v>259911.78000000003</v>
      </c>
      <c r="N38" s="36">
        <f t="shared" si="4"/>
        <v>244137.76</v>
      </c>
      <c r="O38" s="28">
        <v>516207.03</v>
      </c>
      <c r="P38" s="28">
        <v>543410.2</v>
      </c>
      <c r="Q38" s="36">
        <f t="shared" si="5"/>
        <v>219255.57</v>
      </c>
      <c r="R38" s="36">
        <f t="shared" si="6"/>
        <v>169884.98999999993</v>
      </c>
      <c r="S38" s="28">
        <v>875126.93</v>
      </c>
      <c r="T38" s="28">
        <v>772850.05</v>
      </c>
      <c r="U38" s="36">
        <f t="shared" si="7"/>
        <v>358919.9</v>
      </c>
      <c r="V38" s="36">
        <f t="shared" si="8"/>
        <v>229439.8500000001</v>
      </c>
      <c r="W38" s="28">
        <v>1230666.9</v>
      </c>
      <c r="X38" s="28">
        <v>1070328.1</v>
      </c>
      <c r="Y38" s="36">
        <f t="shared" si="9"/>
        <v>355539.96999999986</v>
      </c>
      <c r="Z38" s="36">
        <f t="shared" si="10"/>
        <v>297478.05000000005</v>
      </c>
      <c r="AA38" s="28">
        <v>1608122.22</v>
      </c>
      <c r="AB38" s="28">
        <v>1490520.35</v>
      </c>
      <c r="AC38" s="36">
        <f t="shared" si="11"/>
        <v>377455.32000000007</v>
      </c>
      <c r="AD38" s="36">
        <f t="shared" si="12"/>
        <v>420192.25</v>
      </c>
      <c r="AE38" s="28">
        <v>1608122.22</v>
      </c>
      <c r="AF38" s="28">
        <v>1490520.35</v>
      </c>
      <c r="AG38" s="37">
        <f t="shared" si="13"/>
        <v>-7.3129932872888155</v>
      </c>
      <c r="AH38" s="38">
        <f t="shared" si="14"/>
        <v>33.05738523881084</v>
      </c>
      <c r="AI38" s="38">
        <f t="shared" si="15"/>
        <v>39.35886849749142</v>
      </c>
      <c r="AJ38" s="28">
        <v>-1</v>
      </c>
    </row>
    <row r="39" spans="2:36" ht="13.5">
      <c r="B39" s="29" t="s">
        <v>56</v>
      </c>
      <c r="F39" s="27" t="s">
        <v>57</v>
      </c>
      <c r="G39" s="28">
        <v>1217469.82</v>
      </c>
      <c r="H39" s="28">
        <v>967000</v>
      </c>
      <c r="I39" s="28">
        <v>17601.21</v>
      </c>
      <c r="J39" s="28">
        <v>19788.15</v>
      </c>
      <c r="K39" s="28">
        <v>73835.58</v>
      </c>
      <c r="L39" s="28">
        <v>95451.35</v>
      </c>
      <c r="M39" s="36">
        <f t="shared" si="3"/>
        <v>56234.37</v>
      </c>
      <c r="N39" s="36">
        <f t="shared" si="4"/>
        <v>75663.20000000001</v>
      </c>
      <c r="O39" s="28">
        <v>127121.01</v>
      </c>
      <c r="P39" s="28">
        <v>178862.33</v>
      </c>
      <c r="Q39" s="36">
        <f t="shared" si="5"/>
        <v>53285.42999999999</v>
      </c>
      <c r="R39" s="36">
        <f t="shared" si="6"/>
        <v>83410.97999999998</v>
      </c>
      <c r="S39" s="28">
        <v>198361.29</v>
      </c>
      <c r="T39" s="28">
        <v>335994.03</v>
      </c>
      <c r="U39" s="36">
        <f t="shared" si="7"/>
        <v>71240.28000000001</v>
      </c>
      <c r="V39" s="36">
        <f t="shared" si="8"/>
        <v>157131.70000000004</v>
      </c>
      <c r="W39" s="28">
        <v>296436</v>
      </c>
      <c r="X39" s="28">
        <v>524429.9</v>
      </c>
      <c r="Y39" s="36">
        <f t="shared" si="9"/>
        <v>98074.70999999999</v>
      </c>
      <c r="Z39" s="36">
        <f t="shared" si="10"/>
        <v>188435.87</v>
      </c>
      <c r="AA39" s="28">
        <v>440879.08</v>
      </c>
      <c r="AB39" s="28">
        <v>641873.71</v>
      </c>
      <c r="AC39" s="36">
        <f t="shared" si="11"/>
        <v>144443.08000000002</v>
      </c>
      <c r="AD39" s="36">
        <f t="shared" si="12"/>
        <v>117443.80999999994</v>
      </c>
      <c r="AE39" s="28">
        <v>440879.08</v>
      </c>
      <c r="AF39" s="28">
        <v>641873.71</v>
      </c>
      <c r="AG39" s="37">
        <f t="shared" si="13"/>
        <v>45.589514022756525</v>
      </c>
      <c r="AH39" s="38">
        <f t="shared" si="14"/>
        <v>36.212731745580356</v>
      </c>
      <c r="AI39" s="38">
        <f t="shared" si="15"/>
        <v>66.37783971044468</v>
      </c>
      <c r="AJ39" s="28">
        <v>-1</v>
      </c>
    </row>
    <row r="40" spans="2:36" ht="13.5">
      <c r="B40" s="29" t="s">
        <v>58</v>
      </c>
      <c r="F40" s="27" t="s">
        <v>59</v>
      </c>
      <c r="G40" s="28">
        <v>47932.29</v>
      </c>
      <c r="H40" s="28">
        <v>38000</v>
      </c>
      <c r="I40" s="28">
        <v>637</v>
      </c>
      <c r="J40" s="28">
        <v>915.01</v>
      </c>
      <c r="K40" s="28">
        <v>2795.41</v>
      </c>
      <c r="L40" s="28">
        <v>2053.61</v>
      </c>
      <c r="M40" s="36">
        <f t="shared" si="3"/>
        <v>2158.41</v>
      </c>
      <c r="N40" s="36">
        <f t="shared" si="4"/>
        <v>1138.6000000000001</v>
      </c>
      <c r="O40" s="28">
        <v>24826.27</v>
      </c>
      <c r="P40" s="28">
        <v>3534.98</v>
      </c>
      <c r="Q40" s="36">
        <f t="shared" si="5"/>
        <v>22030.86</v>
      </c>
      <c r="R40" s="36">
        <f t="shared" si="6"/>
        <v>1481.37</v>
      </c>
      <c r="S40" s="28">
        <v>26390.1</v>
      </c>
      <c r="T40" s="28">
        <v>3703.72</v>
      </c>
      <c r="U40" s="36">
        <f t="shared" si="7"/>
        <v>1563.829999999998</v>
      </c>
      <c r="V40" s="36">
        <f t="shared" si="8"/>
        <v>168.73999999999978</v>
      </c>
      <c r="W40" s="28">
        <v>27052.8</v>
      </c>
      <c r="X40" s="28">
        <v>14624.22</v>
      </c>
      <c r="Y40" s="36">
        <f t="shared" si="9"/>
        <v>662.7000000000007</v>
      </c>
      <c r="Z40" s="36">
        <f t="shared" si="10"/>
        <v>10920.5</v>
      </c>
      <c r="AA40" s="28">
        <v>28541.8</v>
      </c>
      <c r="AB40" s="28">
        <v>15644.94</v>
      </c>
      <c r="AC40" s="36">
        <f t="shared" si="11"/>
        <v>1489</v>
      </c>
      <c r="AD40" s="36">
        <f t="shared" si="12"/>
        <v>1020.7200000000012</v>
      </c>
      <c r="AE40" s="28">
        <v>28541.8</v>
      </c>
      <c r="AF40" s="28">
        <v>15644.94</v>
      </c>
      <c r="AG40" s="37">
        <f t="shared" si="13"/>
        <v>-45.18586774485141</v>
      </c>
      <c r="AH40" s="38">
        <f t="shared" si="14"/>
        <v>59.54608052317133</v>
      </c>
      <c r="AI40" s="38">
        <f t="shared" si="15"/>
        <v>41.17089473684211</v>
      </c>
      <c r="AJ40" s="28">
        <v>-1</v>
      </c>
    </row>
    <row r="41" spans="2:36" ht="13.5">
      <c r="B41" s="29" t="s">
        <v>60</v>
      </c>
      <c r="F41" s="27" t="s">
        <v>61</v>
      </c>
      <c r="G41" s="28">
        <v>3289196.49</v>
      </c>
      <c r="H41" s="28">
        <v>3680000</v>
      </c>
      <c r="I41" s="28">
        <v>36989.72</v>
      </c>
      <c r="J41" s="28">
        <v>39111.41</v>
      </c>
      <c r="K41" s="28">
        <v>305216.29</v>
      </c>
      <c r="L41" s="28">
        <v>312202.66</v>
      </c>
      <c r="M41" s="36">
        <f t="shared" si="3"/>
        <v>268226.56999999995</v>
      </c>
      <c r="N41" s="36">
        <f t="shared" si="4"/>
        <v>273091.25</v>
      </c>
      <c r="O41" s="28">
        <v>565200.97</v>
      </c>
      <c r="P41" s="28">
        <v>608994.65</v>
      </c>
      <c r="Q41" s="36">
        <f t="shared" si="5"/>
        <v>259984.68</v>
      </c>
      <c r="R41" s="36">
        <f t="shared" si="6"/>
        <v>296791.99000000005</v>
      </c>
      <c r="S41" s="28">
        <v>818839.83</v>
      </c>
      <c r="T41" s="28">
        <v>947858.34</v>
      </c>
      <c r="U41" s="36">
        <f t="shared" si="7"/>
        <v>253638.86</v>
      </c>
      <c r="V41" s="36">
        <f t="shared" si="8"/>
        <v>338863.68999999994</v>
      </c>
      <c r="W41" s="28">
        <v>1093957.55</v>
      </c>
      <c r="X41" s="28">
        <v>1391784.89</v>
      </c>
      <c r="Y41" s="36">
        <f t="shared" si="9"/>
        <v>275117.7200000001</v>
      </c>
      <c r="Z41" s="36">
        <f t="shared" si="10"/>
        <v>443926.54999999993</v>
      </c>
      <c r="AA41" s="28">
        <v>1373248.47</v>
      </c>
      <c r="AB41" s="28">
        <v>1684032.06</v>
      </c>
      <c r="AC41" s="36">
        <f t="shared" si="11"/>
        <v>279290.9199999999</v>
      </c>
      <c r="AD41" s="36">
        <f t="shared" si="12"/>
        <v>292247.17000000016</v>
      </c>
      <c r="AE41" s="28">
        <v>1373248.47</v>
      </c>
      <c r="AF41" s="28">
        <v>1684032.06</v>
      </c>
      <c r="AG41" s="37">
        <f t="shared" si="13"/>
        <v>22.63127152801416</v>
      </c>
      <c r="AH41" s="38">
        <f t="shared" si="14"/>
        <v>41.750271659811965</v>
      </c>
      <c r="AI41" s="38">
        <f t="shared" si="15"/>
        <v>45.76174076086957</v>
      </c>
      <c r="AJ41" s="28">
        <v>-1</v>
      </c>
    </row>
    <row r="42" spans="2:36" ht="13.5">
      <c r="B42" s="29" t="s">
        <v>62</v>
      </c>
      <c r="F42" s="27" t="s">
        <v>63</v>
      </c>
      <c r="G42" s="28">
        <v>12064.63</v>
      </c>
      <c r="H42" s="28">
        <v>18000</v>
      </c>
      <c r="I42" s="28">
        <v>0</v>
      </c>
      <c r="J42" s="28">
        <v>0</v>
      </c>
      <c r="K42" s="28">
        <v>0</v>
      </c>
      <c r="L42" s="28">
        <v>0</v>
      </c>
      <c r="M42" s="36">
        <f t="shared" si="3"/>
        <v>0</v>
      </c>
      <c r="N42" s="36">
        <f t="shared" si="4"/>
        <v>0</v>
      </c>
      <c r="O42" s="28">
        <v>2042.42</v>
      </c>
      <c r="P42" s="28">
        <v>0</v>
      </c>
      <c r="Q42" s="36">
        <f t="shared" si="5"/>
        <v>2042.42</v>
      </c>
      <c r="R42" s="36">
        <f t="shared" si="6"/>
        <v>0</v>
      </c>
      <c r="S42" s="28">
        <v>2930.3</v>
      </c>
      <c r="T42" s="28">
        <v>302.15</v>
      </c>
      <c r="U42" s="36">
        <f t="shared" si="7"/>
        <v>887.8800000000001</v>
      </c>
      <c r="V42" s="36">
        <f t="shared" si="8"/>
        <v>302.15</v>
      </c>
      <c r="W42" s="28">
        <v>5716.7</v>
      </c>
      <c r="X42" s="28">
        <v>9244.99</v>
      </c>
      <c r="Y42" s="36">
        <f t="shared" si="9"/>
        <v>2786.3999999999996</v>
      </c>
      <c r="Z42" s="36">
        <f t="shared" si="10"/>
        <v>8942.84</v>
      </c>
      <c r="AA42" s="28">
        <v>6577.46</v>
      </c>
      <c r="AB42" s="28">
        <v>9244.99</v>
      </c>
      <c r="AC42" s="36">
        <f t="shared" si="11"/>
        <v>860.7600000000002</v>
      </c>
      <c r="AD42" s="36">
        <f t="shared" si="12"/>
        <v>0</v>
      </c>
      <c r="AE42" s="28">
        <v>6577.46</v>
      </c>
      <c r="AF42" s="28">
        <v>9244.99</v>
      </c>
      <c r="AG42" s="37">
        <f t="shared" si="13"/>
        <v>40.55562481565832</v>
      </c>
      <c r="AH42" s="38">
        <f t="shared" si="14"/>
        <v>54.51853890256063</v>
      </c>
      <c r="AI42" s="38">
        <f t="shared" si="15"/>
        <v>51.36105555555556</v>
      </c>
      <c r="AJ42" s="28">
        <v>-1</v>
      </c>
    </row>
    <row r="43" spans="2:36" ht="13.5">
      <c r="B43" s="29" t="s">
        <v>64</v>
      </c>
      <c r="F43" s="27" t="s">
        <v>65</v>
      </c>
      <c r="G43" s="28">
        <v>768130.1</v>
      </c>
      <c r="H43" s="28">
        <v>286000</v>
      </c>
      <c r="I43" s="28">
        <v>2215</v>
      </c>
      <c r="J43" s="28">
        <v>0</v>
      </c>
      <c r="K43" s="28">
        <v>7540.6</v>
      </c>
      <c r="L43" s="28">
        <v>20256.61</v>
      </c>
      <c r="M43" s="36">
        <f t="shared" si="3"/>
        <v>5325.6</v>
      </c>
      <c r="N43" s="36">
        <f t="shared" si="4"/>
        <v>20256.61</v>
      </c>
      <c r="O43" s="28">
        <v>24507.81</v>
      </c>
      <c r="P43" s="28">
        <v>34167.01</v>
      </c>
      <c r="Q43" s="36">
        <f t="shared" si="5"/>
        <v>16967.21</v>
      </c>
      <c r="R43" s="36">
        <f t="shared" si="6"/>
        <v>13910.400000000001</v>
      </c>
      <c r="S43" s="28">
        <v>62062.1</v>
      </c>
      <c r="T43" s="28">
        <v>57871.37</v>
      </c>
      <c r="U43" s="36">
        <f t="shared" si="7"/>
        <v>37554.28999999999</v>
      </c>
      <c r="V43" s="36">
        <f t="shared" si="8"/>
        <v>23704.36</v>
      </c>
      <c r="W43" s="28">
        <v>99170.47</v>
      </c>
      <c r="X43" s="28">
        <v>95308.68</v>
      </c>
      <c r="Y43" s="36">
        <f t="shared" si="9"/>
        <v>37108.37</v>
      </c>
      <c r="Z43" s="36">
        <f t="shared" si="10"/>
        <v>37437.30999999999</v>
      </c>
      <c r="AA43" s="28">
        <v>125020.28</v>
      </c>
      <c r="AB43" s="28">
        <v>142045.66</v>
      </c>
      <c r="AC43" s="36">
        <f t="shared" si="11"/>
        <v>25849.809999999998</v>
      </c>
      <c r="AD43" s="36">
        <f t="shared" si="12"/>
        <v>46736.98000000001</v>
      </c>
      <c r="AE43" s="28">
        <v>125020.28</v>
      </c>
      <c r="AF43" s="28">
        <v>142045.66</v>
      </c>
      <c r="AG43" s="37">
        <f t="shared" si="13"/>
        <v>13.618094600332045</v>
      </c>
      <c r="AH43" s="38">
        <f t="shared" si="14"/>
        <v>16.27592513299505</v>
      </c>
      <c r="AI43" s="38">
        <f t="shared" si="15"/>
        <v>49.66631468531469</v>
      </c>
      <c r="AJ43" s="28">
        <v>-1</v>
      </c>
    </row>
    <row r="44" spans="2:36" ht="13.5">
      <c r="B44" s="29" t="s">
        <v>66</v>
      </c>
      <c r="F44" s="27" t="s">
        <v>67</v>
      </c>
      <c r="G44" s="28">
        <v>343767.91</v>
      </c>
      <c r="H44" s="28">
        <v>130000</v>
      </c>
      <c r="I44" s="28">
        <v>0</v>
      </c>
      <c r="J44" s="28">
        <v>0</v>
      </c>
      <c r="K44" s="28">
        <v>0</v>
      </c>
      <c r="L44" s="28">
        <v>3049.71</v>
      </c>
      <c r="M44" s="36">
        <f t="shared" si="3"/>
        <v>0</v>
      </c>
      <c r="N44" s="36">
        <f t="shared" si="4"/>
        <v>3049.71</v>
      </c>
      <c r="O44" s="28">
        <v>448.4</v>
      </c>
      <c r="P44" s="28">
        <v>3580.79</v>
      </c>
      <c r="Q44" s="36">
        <f t="shared" si="5"/>
        <v>448.4</v>
      </c>
      <c r="R44" s="36">
        <f t="shared" si="6"/>
        <v>531.0799999999999</v>
      </c>
      <c r="S44" s="28">
        <v>448.4</v>
      </c>
      <c r="T44" s="28">
        <v>8701.99</v>
      </c>
      <c r="U44" s="36">
        <f t="shared" si="7"/>
        <v>0</v>
      </c>
      <c r="V44" s="36">
        <f t="shared" si="8"/>
        <v>5121.2</v>
      </c>
      <c r="W44" s="28">
        <v>15924.25</v>
      </c>
      <c r="X44" s="28">
        <v>26638.04</v>
      </c>
      <c r="Y44" s="36">
        <f t="shared" si="9"/>
        <v>15475.85</v>
      </c>
      <c r="Z44" s="36">
        <f t="shared" si="10"/>
        <v>17936.050000000003</v>
      </c>
      <c r="AA44" s="28">
        <v>33252.57</v>
      </c>
      <c r="AB44" s="28">
        <v>34339.36</v>
      </c>
      <c r="AC44" s="36">
        <f t="shared" si="11"/>
        <v>17328.32</v>
      </c>
      <c r="AD44" s="36">
        <f t="shared" si="12"/>
        <v>7701.32</v>
      </c>
      <c r="AE44" s="28">
        <v>33252.57</v>
      </c>
      <c r="AF44" s="28">
        <v>34339.36</v>
      </c>
      <c r="AG44" s="37">
        <f t="shared" si="13"/>
        <v>3.2682887367803475</v>
      </c>
      <c r="AH44" s="38">
        <f t="shared" si="14"/>
        <v>9.672970929718252</v>
      </c>
      <c r="AI44" s="38">
        <f t="shared" si="15"/>
        <v>26.414892307692305</v>
      </c>
      <c r="AJ44" s="28">
        <v>-1</v>
      </c>
    </row>
    <row r="45" spans="2:36" ht="13.5">
      <c r="B45" s="29" t="s">
        <v>68</v>
      </c>
      <c r="F45" s="27" t="s">
        <v>69</v>
      </c>
      <c r="G45" s="28">
        <v>5712994.32</v>
      </c>
      <c r="H45" s="28">
        <v>0</v>
      </c>
      <c r="I45" s="28">
        <v>47324.01</v>
      </c>
      <c r="J45" s="28">
        <v>0</v>
      </c>
      <c r="K45" s="28">
        <v>418085.01</v>
      </c>
      <c r="L45" s="28">
        <v>0</v>
      </c>
      <c r="M45" s="36">
        <f t="shared" si="3"/>
        <v>370761</v>
      </c>
      <c r="N45" s="36">
        <f t="shared" si="4"/>
        <v>0</v>
      </c>
      <c r="O45" s="28">
        <v>885860.14</v>
      </c>
      <c r="P45" s="28">
        <v>393065.36</v>
      </c>
      <c r="Q45" s="36">
        <f t="shared" si="5"/>
        <v>467775.13</v>
      </c>
      <c r="R45" s="36">
        <f t="shared" si="6"/>
        <v>393065.36</v>
      </c>
      <c r="S45" s="28">
        <v>1295325.46</v>
      </c>
      <c r="T45" s="28">
        <v>450214.67</v>
      </c>
      <c r="U45" s="36">
        <f t="shared" si="7"/>
        <v>409465.31999999995</v>
      </c>
      <c r="V45" s="36">
        <f t="shared" si="8"/>
        <v>57149.31</v>
      </c>
      <c r="W45" s="28">
        <v>1695373.87</v>
      </c>
      <c r="X45" s="28">
        <v>464568.27</v>
      </c>
      <c r="Y45" s="36">
        <f t="shared" si="9"/>
        <v>400048.41000000015</v>
      </c>
      <c r="Z45" s="36">
        <f t="shared" si="10"/>
        <v>14353.600000000035</v>
      </c>
      <c r="AA45" s="28">
        <v>2099387.61</v>
      </c>
      <c r="AB45" s="28">
        <v>741423.06</v>
      </c>
      <c r="AC45" s="36">
        <f t="shared" si="11"/>
        <v>404013.73999999976</v>
      </c>
      <c r="AD45" s="36">
        <f t="shared" si="12"/>
        <v>276854.79000000004</v>
      </c>
      <c r="AE45" s="28">
        <v>2099387.61</v>
      </c>
      <c r="AF45" s="28">
        <v>741423.06</v>
      </c>
      <c r="AG45" s="37">
        <f t="shared" si="13"/>
        <v>-64.68384130360757</v>
      </c>
      <c r="AH45" s="38">
        <f t="shared" si="14"/>
        <v>36.74758790938199</v>
      </c>
      <c r="AI45" s="38">
        <f t="shared" si="15"/>
        <v>0</v>
      </c>
      <c r="AJ45" s="28">
        <v>-1</v>
      </c>
    </row>
    <row r="46" spans="2:36" ht="13.5">
      <c r="B46" s="29" t="s">
        <v>70</v>
      </c>
      <c r="F46" s="25" t="s">
        <v>71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f t="shared" si="3"/>
        <v>0</v>
      </c>
      <c r="N46" s="26">
        <f t="shared" si="4"/>
        <v>0</v>
      </c>
      <c r="O46" s="26">
        <v>0</v>
      </c>
      <c r="P46" s="26">
        <v>0</v>
      </c>
      <c r="Q46" s="26">
        <f t="shared" si="5"/>
        <v>0</v>
      </c>
      <c r="R46" s="26">
        <f t="shared" si="6"/>
        <v>0</v>
      </c>
      <c r="S46" s="26">
        <v>0</v>
      </c>
      <c r="T46" s="26">
        <v>0</v>
      </c>
      <c r="U46" s="26">
        <f t="shared" si="7"/>
        <v>0</v>
      </c>
      <c r="V46" s="26">
        <f t="shared" si="8"/>
        <v>0</v>
      </c>
      <c r="W46" s="26">
        <v>0</v>
      </c>
      <c r="X46" s="26">
        <v>0</v>
      </c>
      <c r="Y46" s="26">
        <f t="shared" si="9"/>
        <v>0</v>
      </c>
      <c r="Z46" s="26">
        <f t="shared" si="10"/>
        <v>0</v>
      </c>
      <c r="AA46" s="26">
        <v>0</v>
      </c>
      <c r="AB46" s="26">
        <v>0</v>
      </c>
      <c r="AC46" s="26">
        <f t="shared" si="11"/>
        <v>0</v>
      </c>
      <c r="AD46" s="26">
        <f t="shared" si="12"/>
        <v>0</v>
      </c>
      <c r="AE46" s="26">
        <v>0</v>
      </c>
      <c r="AF46" s="26">
        <v>0</v>
      </c>
      <c r="AG46" s="1">
        <f t="shared" si="13"/>
        <v>0</v>
      </c>
      <c r="AH46" s="2">
        <f t="shared" si="14"/>
        <v>0</v>
      </c>
      <c r="AI46" s="2">
        <f t="shared" si="15"/>
        <v>0</v>
      </c>
      <c r="AJ46" s="26">
        <v>-1</v>
      </c>
    </row>
    <row r="47" spans="2:36" ht="13.5">
      <c r="B47" s="29" t="s">
        <v>72</v>
      </c>
      <c r="F47" s="27" t="s">
        <v>73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36">
        <f t="shared" si="3"/>
        <v>0</v>
      </c>
      <c r="N47" s="36">
        <f t="shared" si="4"/>
        <v>0</v>
      </c>
      <c r="O47" s="28">
        <v>0</v>
      </c>
      <c r="P47" s="28">
        <v>0</v>
      </c>
      <c r="Q47" s="36">
        <f t="shared" si="5"/>
        <v>0</v>
      </c>
      <c r="R47" s="36">
        <f t="shared" si="6"/>
        <v>0</v>
      </c>
      <c r="S47" s="28">
        <v>0</v>
      </c>
      <c r="T47" s="28">
        <v>0</v>
      </c>
      <c r="U47" s="36">
        <f t="shared" si="7"/>
        <v>0</v>
      </c>
      <c r="V47" s="36">
        <f t="shared" si="8"/>
        <v>0</v>
      </c>
      <c r="W47" s="28">
        <v>0</v>
      </c>
      <c r="X47" s="28">
        <v>0</v>
      </c>
      <c r="Y47" s="36">
        <f t="shared" si="9"/>
        <v>0</v>
      </c>
      <c r="Z47" s="36">
        <f t="shared" si="10"/>
        <v>0</v>
      </c>
      <c r="AA47" s="28">
        <v>0</v>
      </c>
      <c r="AB47" s="28">
        <v>0</v>
      </c>
      <c r="AC47" s="36">
        <f t="shared" si="11"/>
        <v>0</v>
      </c>
      <c r="AD47" s="36">
        <f t="shared" si="12"/>
        <v>0</v>
      </c>
      <c r="AE47" s="28">
        <v>0</v>
      </c>
      <c r="AF47" s="28">
        <v>0</v>
      </c>
      <c r="AG47" s="37">
        <f t="shared" si="13"/>
        <v>0</v>
      </c>
      <c r="AH47" s="38">
        <f t="shared" si="14"/>
        <v>0</v>
      </c>
      <c r="AI47" s="38">
        <f t="shared" si="15"/>
        <v>0</v>
      </c>
      <c r="AJ47" s="28">
        <v>-1</v>
      </c>
    </row>
    <row r="48" spans="2:36" ht="13.5">
      <c r="B48" s="29" t="s">
        <v>74</v>
      </c>
      <c r="F48" s="27" t="s">
        <v>75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36">
        <f t="shared" si="3"/>
        <v>0</v>
      </c>
      <c r="N48" s="36">
        <f t="shared" si="4"/>
        <v>0</v>
      </c>
      <c r="O48" s="28">
        <v>0</v>
      </c>
      <c r="P48" s="28">
        <v>0</v>
      </c>
      <c r="Q48" s="36">
        <f t="shared" si="5"/>
        <v>0</v>
      </c>
      <c r="R48" s="36">
        <f t="shared" si="6"/>
        <v>0</v>
      </c>
      <c r="S48" s="28">
        <v>0</v>
      </c>
      <c r="T48" s="28">
        <v>0</v>
      </c>
      <c r="U48" s="36">
        <f t="shared" si="7"/>
        <v>0</v>
      </c>
      <c r="V48" s="36">
        <f t="shared" si="8"/>
        <v>0</v>
      </c>
      <c r="W48" s="28">
        <v>0</v>
      </c>
      <c r="X48" s="28">
        <v>0</v>
      </c>
      <c r="Y48" s="36">
        <f t="shared" si="9"/>
        <v>0</v>
      </c>
      <c r="Z48" s="36">
        <f t="shared" si="10"/>
        <v>0</v>
      </c>
      <c r="AA48" s="28">
        <v>0</v>
      </c>
      <c r="AB48" s="28">
        <v>0</v>
      </c>
      <c r="AC48" s="36">
        <f t="shared" si="11"/>
        <v>0</v>
      </c>
      <c r="AD48" s="36">
        <f t="shared" si="12"/>
        <v>0</v>
      </c>
      <c r="AE48" s="28">
        <v>0</v>
      </c>
      <c r="AF48" s="28">
        <v>0</v>
      </c>
      <c r="AG48" s="37">
        <f t="shared" si="13"/>
        <v>0</v>
      </c>
      <c r="AH48" s="38">
        <f t="shared" si="14"/>
        <v>0</v>
      </c>
      <c r="AI48" s="38">
        <f t="shared" si="15"/>
        <v>0</v>
      </c>
      <c r="AJ48" s="28">
        <v>-1</v>
      </c>
    </row>
    <row r="49" spans="2:36" ht="13.5">
      <c r="B49" s="29" t="s">
        <v>76</v>
      </c>
      <c r="F49" s="27" t="s">
        <v>77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36">
        <f t="shared" si="3"/>
        <v>0</v>
      </c>
      <c r="N49" s="36">
        <f t="shared" si="4"/>
        <v>0</v>
      </c>
      <c r="O49" s="28">
        <v>0</v>
      </c>
      <c r="P49" s="28">
        <v>0</v>
      </c>
      <c r="Q49" s="36">
        <f t="shared" si="5"/>
        <v>0</v>
      </c>
      <c r="R49" s="36">
        <f t="shared" si="6"/>
        <v>0</v>
      </c>
      <c r="S49" s="28">
        <v>0</v>
      </c>
      <c r="T49" s="28">
        <v>0</v>
      </c>
      <c r="U49" s="36">
        <f t="shared" si="7"/>
        <v>0</v>
      </c>
      <c r="V49" s="36">
        <f t="shared" si="8"/>
        <v>0</v>
      </c>
      <c r="W49" s="28">
        <v>0</v>
      </c>
      <c r="X49" s="28">
        <v>0</v>
      </c>
      <c r="Y49" s="36">
        <f t="shared" si="9"/>
        <v>0</v>
      </c>
      <c r="Z49" s="36">
        <f t="shared" si="10"/>
        <v>0</v>
      </c>
      <c r="AA49" s="28">
        <v>0</v>
      </c>
      <c r="AB49" s="28">
        <v>0</v>
      </c>
      <c r="AC49" s="36">
        <f t="shared" si="11"/>
        <v>0</v>
      </c>
      <c r="AD49" s="36">
        <f t="shared" si="12"/>
        <v>0</v>
      </c>
      <c r="AE49" s="28">
        <v>0</v>
      </c>
      <c r="AF49" s="28">
        <v>0</v>
      </c>
      <c r="AG49" s="37">
        <f t="shared" si="13"/>
        <v>0</v>
      </c>
      <c r="AH49" s="38">
        <f t="shared" si="14"/>
        <v>0</v>
      </c>
      <c r="AI49" s="38">
        <f t="shared" si="15"/>
        <v>0</v>
      </c>
      <c r="AJ49" s="28">
        <v>-1</v>
      </c>
    </row>
    <row r="50" spans="2:36" ht="13.5">
      <c r="B50" s="29" t="s">
        <v>78</v>
      </c>
      <c r="F50" s="27" t="s">
        <v>79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36">
        <f t="shared" si="3"/>
        <v>0</v>
      </c>
      <c r="N50" s="36">
        <f t="shared" si="4"/>
        <v>0</v>
      </c>
      <c r="O50" s="28">
        <v>0</v>
      </c>
      <c r="P50" s="28">
        <v>0</v>
      </c>
      <c r="Q50" s="36">
        <f t="shared" si="5"/>
        <v>0</v>
      </c>
      <c r="R50" s="36">
        <f t="shared" si="6"/>
        <v>0</v>
      </c>
      <c r="S50" s="28">
        <v>0</v>
      </c>
      <c r="T50" s="28">
        <v>0</v>
      </c>
      <c r="U50" s="36">
        <f t="shared" si="7"/>
        <v>0</v>
      </c>
      <c r="V50" s="36">
        <f t="shared" si="8"/>
        <v>0</v>
      </c>
      <c r="W50" s="28">
        <v>0</v>
      </c>
      <c r="X50" s="28">
        <v>0</v>
      </c>
      <c r="Y50" s="36">
        <f t="shared" si="9"/>
        <v>0</v>
      </c>
      <c r="Z50" s="36">
        <f t="shared" si="10"/>
        <v>0</v>
      </c>
      <c r="AA50" s="28">
        <v>0</v>
      </c>
      <c r="AB50" s="28">
        <v>0</v>
      </c>
      <c r="AC50" s="36">
        <f t="shared" si="11"/>
        <v>0</v>
      </c>
      <c r="AD50" s="36">
        <f t="shared" si="12"/>
        <v>0</v>
      </c>
      <c r="AE50" s="28">
        <v>0</v>
      </c>
      <c r="AF50" s="28">
        <v>0</v>
      </c>
      <c r="AG50" s="37">
        <f t="shared" si="13"/>
        <v>0</v>
      </c>
      <c r="AH50" s="38">
        <f t="shared" si="14"/>
        <v>0</v>
      </c>
      <c r="AI50" s="38">
        <f t="shared" si="15"/>
        <v>0</v>
      </c>
      <c r="AJ50" s="28">
        <v>-1</v>
      </c>
    </row>
    <row r="51" spans="2:36" ht="13.5">
      <c r="B51" s="29" t="s">
        <v>80</v>
      </c>
      <c r="F51" s="27" t="s">
        <v>81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36">
        <f t="shared" si="3"/>
        <v>0</v>
      </c>
      <c r="N51" s="36">
        <f t="shared" si="4"/>
        <v>0</v>
      </c>
      <c r="O51" s="28">
        <v>0</v>
      </c>
      <c r="P51" s="28">
        <v>0</v>
      </c>
      <c r="Q51" s="36">
        <f t="shared" si="5"/>
        <v>0</v>
      </c>
      <c r="R51" s="36">
        <f t="shared" si="6"/>
        <v>0</v>
      </c>
      <c r="S51" s="28">
        <v>0</v>
      </c>
      <c r="T51" s="28">
        <v>0</v>
      </c>
      <c r="U51" s="36">
        <f t="shared" si="7"/>
        <v>0</v>
      </c>
      <c r="V51" s="36">
        <f t="shared" si="8"/>
        <v>0</v>
      </c>
      <c r="W51" s="28">
        <v>0</v>
      </c>
      <c r="X51" s="28">
        <v>0</v>
      </c>
      <c r="Y51" s="36">
        <f t="shared" si="9"/>
        <v>0</v>
      </c>
      <c r="Z51" s="36">
        <f t="shared" si="10"/>
        <v>0</v>
      </c>
      <c r="AA51" s="28">
        <v>0</v>
      </c>
      <c r="AB51" s="28">
        <v>0</v>
      </c>
      <c r="AC51" s="36">
        <f t="shared" si="11"/>
        <v>0</v>
      </c>
      <c r="AD51" s="36">
        <f t="shared" si="12"/>
        <v>0</v>
      </c>
      <c r="AE51" s="28">
        <v>0</v>
      </c>
      <c r="AF51" s="28">
        <v>0</v>
      </c>
      <c r="AG51" s="37">
        <f t="shared" si="13"/>
        <v>0</v>
      </c>
      <c r="AH51" s="38">
        <f t="shared" si="14"/>
        <v>0</v>
      </c>
      <c r="AI51" s="38">
        <f t="shared" si="15"/>
        <v>0</v>
      </c>
      <c r="AJ51" s="28">
        <v>-1</v>
      </c>
    </row>
    <row r="52" spans="2:36" ht="13.5">
      <c r="B52" s="29" t="s">
        <v>82</v>
      </c>
      <c r="F52" s="25" t="s">
        <v>83</v>
      </c>
      <c r="G52" s="26">
        <v>13431540.03</v>
      </c>
      <c r="H52" s="26">
        <v>16200000</v>
      </c>
      <c r="I52" s="26">
        <v>0</v>
      </c>
      <c r="J52" s="26">
        <v>0</v>
      </c>
      <c r="K52" s="26">
        <v>12136516.19</v>
      </c>
      <c r="L52" s="26">
        <v>13915533.94</v>
      </c>
      <c r="M52" s="26">
        <f t="shared" si="3"/>
        <v>12136516.19</v>
      </c>
      <c r="N52" s="26">
        <f t="shared" si="4"/>
        <v>13915533.94</v>
      </c>
      <c r="O52" s="26">
        <v>12345867.47</v>
      </c>
      <c r="P52" s="26">
        <v>13946619.93</v>
      </c>
      <c r="Q52" s="26">
        <f t="shared" si="5"/>
        <v>209351.2800000012</v>
      </c>
      <c r="R52" s="26">
        <f t="shared" si="6"/>
        <v>31085.990000000224</v>
      </c>
      <c r="S52" s="26">
        <v>12738666.97</v>
      </c>
      <c r="T52" s="26">
        <v>14116672.51</v>
      </c>
      <c r="U52" s="26">
        <f t="shared" si="7"/>
        <v>392799.5</v>
      </c>
      <c r="V52" s="26">
        <f t="shared" si="8"/>
        <v>170052.58000000007</v>
      </c>
      <c r="W52" s="26">
        <v>12743666.97</v>
      </c>
      <c r="X52" s="26">
        <v>14116698.93</v>
      </c>
      <c r="Y52" s="26">
        <f t="shared" si="9"/>
        <v>5000</v>
      </c>
      <c r="Z52" s="26">
        <f t="shared" si="10"/>
        <v>26.419999999925494</v>
      </c>
      <c r="AA52" s="26">
        <v>12744066.97</v>
      </c>
      <c r="AB52" s="26">
        <v>14116802.43</v>
      </c>
      <c r="AC52" s="26">
        <f t="shared" si="11"/>
        <v>400</v>
      </c>
      <c r="AD52" s="26">
        <f t="shared" si="12"/>
        <v>103.5</v>
      </c>
      <c r="AE52" s="26">
        <v>12744066.97</v>
      </c>
      <c r="AF52" s="26">
        <v>14116802.43</v>
      </c>
      <c r="AG52" s="1">
        <f t="shared" si="13"/>
        <v>10.771565021052295</v>
      </c>
      <c r="AH52" s="2">
        <f t="shared" si="14"/>
        <v>94.8816512591669</v>
      </c>
      <c r="AI52" s="2">
        <f t="shared" si="15"/>
        <v>87.14075574074074</v>
      </c>
      <c r="AJ52" s="26">
        <v>-1</v>
      </c>
    </row>
    <row r="53" spans="2:36" ht="13.5">
      <c r="B53" s="29" t="s">
        <v>84</v>
      </c>
      <c r="F53" s="27" t="s">
        <v>85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36">
        <f t="shared" si="3"/>
        <v>0</v>
      </c>
      <c r="N53" s="36">
        <f t="shared" si="4"/>
        <v>0</v>
      </c>
      <c r="O53" s="28">
        <v>0</v>
      </c>
      <c r="P53" s="28">
        <v>0</v>
      </c>
      <c r="Q53" s="36">
        <f t="shared" si="5"/>
        <v>0</v>
      </c>
      <c r="R53" s="36">
        <f t="shared" si="6"/>
        <v>0</v>
      </c>
      <c r="S53" s="28">
        <v>0</v>
      </c>
      <c r="T53" s="28">
        <v>0</v>
      </c>
      <c r="U53" s="36">
        <f t="shared" si="7"/>
        <v>0</v>
      </c>
      <c r="V53" s="36">
        <f t="shared" si="8"/>
        <v>0</v>
      </c>
      <c r="W53" s="28">
        <v>0</v>
      </c>
      <c r="X53" s="28">
        <v>0</v>
      </c>
      <c r="Y53" s="36">
        <f t="shared" si="9"/>
        <v>0</v>
      </c>
      <c r="Z53" s="36">
        <f t="shared" si="10"/>
        <v>0</v>
      </c>
      <c r="AA53" s="28">
        <v>0</v>
      </c>
      <c r="AB53" s="28">
        <v>0</v>
      </c>
      <c r="AC53" s="36">
        <f t="shared" si="11"/>
        <v>0</v>
      </c>
      <c r="AD53" s="36">
        <f t="shared" si="12"/>
        <v>0</v>
      </c>
      <c r="AE53" s="28">
        <v>0</v>
      </c>
      <c r="AF53" s="28">
        <v>0</v>
      </c>
      <c r="AG53" s="37">
        <f t="shared" si="13"/>
        <v>0</v>
      </c>
      <c r="AH53" s="38">
        <f t="shared" si="14"/>
        <v>0</v>
      </c>
      <c r="AI53" s="38">
        <f t="shared" si="15"/>
        <v>0</v>
      </c>
      <c r="AJ53" s="28">
        <v>-1</v>
      </c>
    </row>
    <row r="54" spans="2:36" ht="13.5">
      <c r="B54" s="29" t="s">
        <v>86</v>
      </c>
      <c r="F54" s="27" t="s">
        <v>87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36">
        <f t="shared" si="3"/>
        <v>0</v>
      </c>
      <c r="N54" s="36">
        <f t="shared" si="4"/>
        <v>0</v>
      </c>
      <c r="O54" s="28">
        <v>0</v>
      </c>
      <c r="P54" s="28">
        <v>0</v>
      </c>
      <c r="Q54" s="36">
        <f t="shared" si="5"/>
        <v>0</v>
      </c>
      <c r="R54" s="36">
        <f t="shared" si="6"/>
        <v>0</v>
      </c>
      <c r="S54" s="28">
        <v>0</v>
      </c>
      <c r="T54" s="28">
        <v>0</v>
      </c>
      <c r="U54" s="36">
        <f t="shared" si="7"/>
        <v>0</v>
      </c>
      <c r="V54" s="36">
        <f t="shared" si="8"/>
        <v>0</v>
      </c>
      <c r="W54" s="28">
        <v>0</v>
      </c>
      <c r="X54" s="28">
        <v>0</v>
      </c>
      <c r="Y54" s="36">
        <f t="shared" si="9"/>
        <v>0</v>
      </c>
      <c r="Z54" s="36">
        <f t="shared" si="10"/>
        <v>0</v>
      </c>
      <c r="AA54" s="28">
        <v>0</v>
      </c>
      <c r="AB54" s="28">
        <v>0</v>
      </c>
      <c r="AC54" s="36">
        <f t="shared" si="11"/>
        <v>0</v>
      </c>
      <c r="AD54" s="36">
        <f t="shared" si="12"/>
        <v>0</v>
      </c>
      <c r="AE54" s="28">
        <v>0</v>
      </c>
      <c r="AF54" s="28">
        <v>0</v>
      </c>
      <c r="AG54" s="37">
        <f t="shared" si="13"/>
        <v>0</v>
      </c>
      <c r="AH54" s="38">
        <f t="shared" si="14"/>
        <v>0</v>
      </c>
      <c r="AI54" s="38">
        <f t="shared" si="15"/>
        <v>0</v>
      </c>
      <c r="AJ54" s="28">
        <v>-1</v>
      </c>
    </row>
    <row r="55" spans="2:36" ht="13.5">
      <c r="B55" s="29" t="s">
        <v>88</v>
      </c>
      <c r="F55" s="27" t="s">
        <v>89</v>
      </c>
      <c r="G55" s="28">
        <v>620000</v>
      </c>
      <c r="H55" s="28">
        <v>700000</v>
      </c>
      <c r="I55" s="28">
        <v>0</v>
      </c>
      <c r="J55" s="28">
        <v>0</v>
      </c>
      <c r="K55" s="28">
        <v>130000</v>
      </c>
      <c r="L55" s="28">
        <v>151500</v>
      </c>
      <c r="M55" s="36">
        <f t="shared" si="3"/>
        <v>130000</v>
      </c>
      <c r="N55" s="36">
        <f t="shared" si="4"/>
        <v>151500</v>
      </c>
      <c r="O55" s="28">
        <v>130000</v>
      </c>
      <c r="P55" s="28">
        <v>158500</v>
      </c>
      <c r="Q55" s="36">
        <f t="shared" si="5"/>
        <v>0</v>
      </c>
      <c r="R55" s="36">
        <f t="shared" si="6"/>
        <v>7000</v>
      </c>
      <c r="S55" s="28">
        <v>270066</v>
      </c>
      <c r="T55" s="28">
        <v>328552.58</v>
      </c>
      <c r="U55" s="36">
        <f t="shared" si="7"/>
        <v>140066</v>
      </c>
      <c r="V55" s="36">
        <f t="shared" si="8"/>
        <v>170052.58000000002</v>
      </c>
      <c r="W55" s="28">
        <v>275066</v>
      </c>
      <c r="X55" s="28">
        <v>328579</v>
      </c>
      <c r="Y55" s="36">
        <f t="shared" si="9"/>
        <v>5000</v>
      </c>
      <c r="Z55" s="36">
        <f t="shared" si="10"/>
        <v>26.419999999983702</v>
      </c>
      <c r="AA55" s="28">
        <v>275466</v>
      </c>
      <c r="AB55" s="28">
        <v>328682.5</v>
      </c>
      <c r="AC55" s="36">
        <f t="shared" si="11"/>
        <v>400</v>
      </c>
      <c r="AD55" s="36">
        <f t="shared" si="12"/>
        <v>103.5</v>
      </c>
      <c r="AE55" s="28">
        <v>275466</v>
      </c>
      <c r="AF55" s="28">
        <v>328682.5</v>
      </c>
      <c r="AG55" s="37">
        <f t="shared" si="13"/>
        <v>19.318718099511372</v>
      </c>
      <c r="AH55" s="38">
        <f t="shared" si="14"/>
        <v>44.43</v>
      </c>
      <c r="AI55" s="38">
        <f t="shared" si="15"/>
        <v>46.95464285714286</v>
      </c>
      <c r="AJ55" s="28">
        <v>-1</v>
      </c>
    </row>
    <row r="56" spans="2:36" ht="13.5">
      <c r="B56" s="29" t="s">
        <v>90</v>
      </c>
      <c r="F56" s="27" t="s">
        <v>91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36">
        <f aca="true" t="shared" si="16" ref="M56:M76">K56-I56</f>
        <v>0</v>
      </c>
      <c r="N56" s="36">
        <f aca="true" t="shared" si="17" ref="N56:N76">L56-J56</f>
        <v>0</v>
      </c>
      <c r="O56" s="28">
        <v>0</v>
      </c>
      <c r="P56" s="28">
        <v>0</v>
      </c>
      <c r="Q56" s="36">
        <f aca="true" t="shared" si="18" ref="Q56:Q76">O56-K56</f>
        <v>0</v>
      </c>
      <c r="R56" s="36">
        <f aca="true" t="shared" si="19" ref="R56:R76">P56-L56</f>
        <v>0</v>
      </c>
      <c r="S56" s="28">
        <v>0</v>
      </c>
      <c r="T56" s="28">
        <v>0</v>
      </c>
      <c r="U56" s="36">
        <f aca="true" t="shared" si="20" ref="U56:U76">S56-O56</f>
        <v>0</v>
      </c>
      <c r="V56" s="36">
        <f aca="true" t="shared" si="21" ref="V56:V76">T56-P56</f>
        <v>0</v>
      </c>
      <c r="W56" s="28">
        <v>0</v>
      </c>
      <c r="X56" s="28">
        <v>0</v>
      </c>
      <c r="Y56" s="36">
        <f aca="true" t="shared" si="22" ref="Y56:Y76">W56-S56</f>
        <v>0</v>
      </c>
      <c r="Z56" s="36">
        <f aca="true" t="shared" si="23" ref="Z56:Z76">X56-T56</f>
        <v>0</v>
      </c>
      <c r="AA56" s="28">
        <v>0</v>
      </c>
      <c r="AB56" s="28">
        <v>0</v>
      </c>
      <c r="AC56" s="36">
        <f aca="true" t="shared" si="24" ref="AC56:AC76">AA56-W56</f>
        <v>0</v>
      </c>
      <c r="AD56" s="36">
        <f aca="true" t="shared" si="25" ref="AD56:AD76">AB56-X56</f>
        <v>0</v>
      </c>
      <c r="AE56" s="28">
        <v>0</v>
      </c>
      <c r="AF56" s="28">
        <v>0</v>
      </c>
      <c r="AG56" s="37">
        <f aca="true" t="shared" si="26" ref="AG56:AG76">IF(AF56=0,0,IF(AE56=0,0,(AF56-AE56)/AE56*100))</f>
        <v>0</v>
      </c>
      <c r="AH56" s="38">
        <f aca="true" t="shared" si="27" ref="AH56:AH76">IF(AE56=0,0,IF(G56=0,0,AE56/G56*100))</f>
        <v>0</v>
      </c>
      <c r="AI56" s="38">
        <f aca="true" t="shared" si="28" ref="AI56:AI76">IF(AF56=0,0,IF(H56=0,0,AF56/H56*100))</f>
        <v>0</v>
      </c>
      <c r="AJ56" s="28">
        <v>-1</v>
      </c>
    </row>
    <row r="57" spans="2:36" ht="13.5">
      <c r="B57" s="29" t="s">
        <v>92</v>
      </c>
      <c r="F57" s="27" t="s">
        <v>93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36">
        <f t="shared" si="16"/>
        <v>0</v>
      </c>
      <c r="N57" s="36">
        <f t="shared" si="17"/>
        <v>0</v>
      </c>
      <c r="O57" s="28">
        <v>0</v>
      </c>
      <c r="P57" s="28">
        <v>0</v>
      </c>
      <c r="Q57" s="36">
        <f t="shared" si="18"/>
        <v>0</v>
      </c>
      <c r="R57" s="36">
        <f t="shared" si="19"/>
        <v>0</v>
      </c>
      <c r="S57" s="28">
        <v>0</v>
      </c>
      <c r="T57" s="28">
        <v>0</v>
      </c>
      <c r="U57" s="36">
        <f t="shared" si="20"/>
        <v>0</v>
      </c>
      <c r="V57" s="36">
        <f t="shared" si="21"/>
        <v>0</v>
      </c>
      <c r="W57" s="28">
        <v>0</v>
      </c>
      <c r="X57" s="28">
        <v>0</v>
      </c>
      <c r="Y57" s="36">
        <f t="shared" si="22"/>
        <v>0</v>
      </c>
      <c r="Z57" s="36">
        <f t="shared" si="23"/>
        <v>0</v>
      </c>
      <c r="AA57" s="28">
        <v>0</v>
      </c>
      <c r="AB57" s="28">
        <v>0</v>
      </c>
      <c r="AC57" s="36">
        <f t="shared" si="24"/>
        <v>0</v>
      </c>
      <c r="AD57" s="36">
        <f t="shared" si="25"/>
        <v>0</v>
      </c>
      <c r="AE57" s="28">
        <v>0</v>
      </c>
      <c r="AF57" s="28">
        <v>0</v>
      </c>
      <c r="AG57" s="37">
        <f t="shared" si="26"/>
        <v>0</v>
      </c>
      <c r="AH57" s="38">
        <f t="shared" si="27"/>
        <v>0</v>
      </c>
      <c r="AI57" s="38">
        <f t="shared" si="28"/>
        <v>0</v>
      </c>
      <c r="AJ57" s="28">
        <v>-1</v>
      </c>
    </row>
    <row r="58" spans="2:36" ht="13.5">
      <c r="B58" s="29" t="s">
        <v>94</v>
      </c>
      <c r="F58" s="27" t="s">
        <v>95</v>
      </c>
      <c r="G58" s="28">
        <v>12811540.03</v>
      </c>
      <c r="H58" s="28">
        <v>15500000</v>
      </c>
      <c r="I58" s="28">
        <v>0</v>
      </c>
      <c r="J58" s="28">
        <v>0</v>
      </c>
      <c r="K58" s="28">
        <v>12006516.19</v>
      </c>
      <c r="L58" s="28">
        <v>13764033.94</v>
      </c>
      <c r="M58" s="36">
        <f t="shared" si="16"/>
        <v>12006516.19</v>
      </c>
      <c r="N58" s="36">
        <f t="shared" si="17"/>
        <v>13764033.94</v>
      </c>
      <c r="O58" s="28">
        <v>12215867.47</v>
      </c>
      <c r="P58" s="28">
        <v>13788119.93</v>
      </c>
      <c r="Q58" s="36">
        <f t="shared" si="18"/>
        <v>209351.2800000012</v>
      </c>
      <c r="R58" s="36">
        <f t="shared" si="19"/>
        <v>24085.990000000224</v>
      </c>
      <c r="S58" s="28">
        <v>12468600.97</v>
      </c>
      <c r="T58" s="28">
        <v>13788119.93</v>
      </c>
      <c r="U58" s="36">
        <f t="shared" si="20"/>
        <v>252733.5</v>
      </c>
      <c r="V58" s="36">
        <f t="shared" si="21"/>
        <v>0</v>
      </c>
      <c r="W58" s="28">
        <v>12468600.97</v>
      </c>
      <c r="X58" s="28">
        <v>13788119.93</v>
      </c>
      <c r="Y58" s="36">
        <f t="shared" si="22"/>
        <v>0</v>
      </c>
      <c r="Z58" s="36">
        <f t="shared" si="23"/>
        <v>0</v>
      </c>
      <c r="AA58" s="28">
        <v>12468600.97</v>
      </c>
      <c r="AB58" s="28">
        <v>13788119.93</v>
      </c>
      <c r="AC58" s="36">
        <f t="shared" si="24"/>
        <v>0</v>
      </c>
      <c r="AD58" s="36">
        <f t="shared" si="25"/>
        <v>0</v>
      </c>
      <c r="AE58" s="28">
        <v>12468600.97</v>
      </c>
      <c r="AF58" s="28">
        <v>13788119.93</v>
      </c>
      <c r="AG58" s="37">
        <f t="shared" si="26"/>
        <v>10.582734688316831</v>
      </c>
      <c r="AH58" s="38">
        <f t="shared" si="27"/>
        <v>97.32320190081005</v>
      </c>
      <c r="AI58" s="38">
        <f t="shared" si="28"/>
        <v>88.9556124516129</v>
      </c>
      <c r="AJ58" s="28">
        <v>-1</v>
      </c>
    </row>
    <row r="59" spans="2:36" ht="13.5">
      <c r="B59" s="29" t="s">
        <v>96</v>
      </c>
      <c r="F59" s="27" t="s">
        <v>97</v>
      </c>
      <c r="G59" s="28">
        <v>0</v>
      </c>
      <c r="H59" s="28">
        <v>0</v>
      </c>
      <c r="I59" s="30">
        <v>0</v>
      </c>
      <c r="J59" s="28">
        <v>0</v>
      </c>
      <c r="K59" s="31">
        <v>0</v>
      </c>
      <c r="L59" s="31">
        <v>0</v>
      </c>
      <c r="M59" s="36">
        <f t="shared" si="16"/>
        <v>0</v>
      </c>
      <c r="N59" s="36">
        <f t="shared" si="17"/>
        <v>0</v>
      </c>
      <c r="O59" s="31">
        <v>0</v>
      </c>
      <c r="P59" s="31">
        <v>0</v>
      </c>
      <c r="Q59" s="36">
        <f t="shared" si="18"/>
        <v>0</v>
      </c>
      <c r="R59" s="36">
        <f t="shared" si="19"/>
        <v>0</v>
      </c>
      <c r="S59" s="31">
        <v>0</v>
      </c>
      <c r="T59" s="31">
        <v>0</v>
      </c>
      <c r="U59" s="36">
        <f t="shared" si="20"/>
        <v>0</v>
      </c>
      <c r="V59" s="36">
        <f t="shared" si="21"/>
        <v>0</v>
      </c>
      <c r="W59" s="31">
        <v>0</v>
      </c>
      <c r="X59" s="31">
        <v>0</v>
      </c>
      <c r="Y59" s="36">
        <f t="shared" si="22"/>
        <v>0</v>
      </c>
      <c r="Z59" s="36">
        <f t="shared" si="23"/>
        <v>0</v>
      </c>
      <c r="AA59" s="31">
        <v>0</v>
      </c>
      <c r="AB59" s="31">
        <v>0</v>
      </c>
      <c r="AC59" s="36">
        <f t="shared" si="24"/>
        <v>0</v>
      </c>
      <c r="AD59" s="36">
        <f t="shared" si="25"/>
        <v>0</v>
      </c>
      <c r="AE59" s="30">
        <v>0</v>
      </c>
      <c r="AF59" s="28">
        <v>0</v>
      </c>
      <c r="AG59" s="37">
        <f t="shared" si="26"/>
        <v>0</v>
      </c>
      <c r="AH59" s="38">
        <f t="shared" si="27"/>
        <v>0</v>
      </c>
      <c r="AI59" s="38">
        <f t="shared" si="28"/>
        <v>0</v>
      </c>
      <c r="AJ59" s="30">
        <v>-1</v>
      </c>
    </row>
    <row r="60" spans="2:36" ht="13.5">
      <c r="B60" s="29" t="s">
        <v>98</v>
      </c>
      <c r="F60" s="25" t="s">
        <v>99</v>
      </c>
      <c r="G60" s="26">
        <v>7693774.2</v>
      </c>
      <c r="H60" s="26">
        <v>16389000</v>
      </c>
      <c r="I60" s="26">
        <v>0</v>
      </c>
      <c r="J60" s="26">
        <v>0</v>
      </c>
      <c r="K60" s="26">
        <v>0</v>
      </c>
      <c r="L60" s="26">
        <v>422438.87</v>
      </c>
      <c r="M60" s="26">
        <f t="shared" si="16"/>
        <v>0</v>
      </c>
      <c r="N60" s="26">
        <f t="shared" si="17"/>
        <v>422438.87</v>
      </c>
      <c r="O60" s="26">
        <v>0</v>
      </c>
      <c r="P60" s="26">
        <v>676394.47</v>
      </c>
      <c r="Q60" s="26">
        <f t="shared" si="18"/>
        <v>0</v>
      </c>
      <c r="R60" s="26">
        <f t="shared" si="19"/>
        <v>253955.59999999998</v>
      </c>
      <c r="S60" s="26">
        <v>23236.9</v>
      </c>
      <c r="T60" s="26">
        <v>679456.47</v>
      </c>
      <c r="U60" s="26">
        <f t="shared" si="20"/>
        <v>23236.9</v>
      </c>
      <c r="V60" s="26">
        <f t="shared" si="21"/>
        <v>3062</v>
      </c>
      <c r="W60" s="26">
        <v>43489.24</v>
      </c>
      <c r="X60" s="26">
        <v>1091810.67</v>
      </c>
      <c r="Y60" s="26">
        <f t="shared" si="22"/>
        <v>20252.339999999997</v>
      </c>
      <c r="Z60" s="26">
        <f t="shared" si="23"/>
        <v>412354.19999999995</v>
      </c>
      <c r="AA60" s="26">
        <v>210153.3</v>
      </c>
      <c r="AB60" s="26">
        <v>1189478.12</v>
      </c>
      <c r="AC60" s="26">
        <f t="shared" si="24"/>
        <v>166664.06</v>
      </c>
      <c r="AD60" s="26">
        <f t="shared" si="25"/>
        <v>97667.45000000019</v>
      </c>
      <c r="AE60" s="26">
        <v>210153.3</v>
      </c>
      <c r="AF60" s="26">
        <v>1189478.12</v>
      </c>
      <c r="AG60" s="1">
        <f t="shared" si="26"/>
        <v>466.0049687537622</v>
      </c>
      <c r="AH60" s="2">
        <f t="shared" si="27"/>
        <v>2.731472155759393</v>
      </c>
      <c r="AI60" s="2">
        <f t="shared" si="28"/>
        <v>7.257783391299043</v>
      </c>
      <c r="AJ60" s="26">
        <v>-1</v>
      </c>
    </row>
    <row r="61" spans="2:36" ht="13.5">
      <c r="B61" s="29" t="s">
        <v>100</v>
      </c>
      <c r="F61" s="27" t="s">
        <v>101</v>
      </c>
      <c r="G61" s="32">
        <v>7156427.45</v>
      </c>
      <c r="H61" s="32">
        <v>12905000</v>
      </c>
      <c r="I61" s="32">
        <v>0</v>
      </c>
      <c r="J61" s="32">
        <v>0</v>
      </c>
      <c r="K61" s="32">
        <v>0</v>
      </c>
      <c r="L61" s="32">
        <v>422438.87</v>
      </c>
      <c r="M61" s="36">
        <f t="shared" si="16"/>
        <v>0</v>
      </c>
      <c r="N61" s="36">
        <f t="shared" si="17"/>
        <v>422438.87</v>
      </c>
      <c r="O61" s="32">
        <v>0</v>
      </c>
      <c r="P61" s="32">
        <v>676394.47</v>
      </c>
      <c r="Q61" s="36">
        <f t="shared" si="18"/>
        <v>0</v>
      </c>
      <c r="R61" s="36">
        <f t="shared" si="19"/>
        <v>253955.59999999998</v>
      </c>
      <c r="S61" s="32">
        <v>23236.9</v>
      </c>
      <c r="T61" s="32">
        <v>679456.47</v>
      </c>
      <c r="U61" s="36">
        <f t="shared" si="20"/>
        <v>23236.9</v>
      </c>
      <c r="V61" s="36">
        <f t="shared" si="21"/>
        <v>3062</v>
      </c>
      <c r="W61" s="32">
        <v>38133.22</v>
      </c>
      <c r="X61" s="32">
        <v>1074303.3</v>
      </c>
      <c r="Y61" s="36">
        <f t="shared" si="22"/>
        <v>14896.32</v>
      </c>
      <c r="Z61" s="36">
        <f t="shared" si="23"/>
        <v>394846.8300000001</v>
      </c>
      <c r="AA61" s="32">
        <v>75706.26</v>
      </c>
      <c r="AB61" s="32">
        <v>1128900.75</v>
      </c>
      <c r="AC61" s="36">
        <f t="shared" si="24"/>
        <v>37573.03999999999</v>
      </c>
      <c r="AD61" s="36">
        <f t="shared" si="25"/>
        <v>54597.44999999995</v>
      </c>
      <c r="AE61" s="32">
        <v>75706.26</v>
      </c>
      <c r="AF61" s="32">
        <v>1128900.75</v>
      </c>
      <c r="AG61" s="37">
        <f t="shared" si="26"/>
        <v>1391.159053425701</v>
      </c>
      <c r="AH61" s="38">
        <f t="shared" si="27"/>
        <v>1.0578778381942515</v>
      </c>
      <c r="AI61" s="38">
        <f t="shared" si="28"/>
        <v>8.747777993025958</v>
      </c>
      <c r="AJ61" s="32">
        <v>-1</v>
      </c>
    </row>
    <row r="62" spans="2:36" ht="13.5">
      <c r="B62" s="29" t="s">
        <v>102</v>
      </c>
      <c r="F62" s="27" t="s">
        <v>103</v>
      </c>
      <c r="G62" s="32">
        <v>501557.35</v>
      </c>
      <c r="H62" s="32">
        <v>600000</v>
      </c>
      <c r="I62" s="32">
        <v>0</v>
      </c>
      <c r="J62" s="32">
        <v>0</v>
      </c>
      <c r="K62" s="32">
        <v>0</v>
      </c>
      <c r="L62" s="32">
        <v>0</v>
      </c>
      <c r="M62" s="36">
        <f t="shared" si="16"/>
        <v>0</v>
      </c>
      <c r="N62" s="36">
        <f t="shared" si="17"/>
        <v>0</v>
      </c>
      <c r="O62" s="32">
        <v>0</v>
      </c>
      <c r="P62" s="32">
        <v>0</v>
      </c>
      <c r="Q62" s="36">
        <f t="shared" si="18"/>
        <v>0</v>
      </c>
      <c r="R62" s="36">
        <f t="shared" si="19"/>
        <v>0</v>
      </c>
      <c r="S62" s="32">
        <v>0</v>
      </c>
      <c r="T62" s="32">
        <v>0</v>
      </c>
      <c r="U62" s="36">
        <f t="shared" si="20"/>
        <v>0</v>
      </c>
      <c r="V62" s="36">
        <f t="shared" si="21"/>
        <v>0</v>
      </c>
      <c r="W62" s="32">
        <v>5356.02</v>
      </c>
      <c r="X62" s="32">
        <v>17507.37</v>
      </c>
      <c r="Y62" s="36">
        <f t="shared" si="22"/>
        <v>5356.02</v>
      </c>
      <c r="Z62" s="36">
        <f t="shared" si="23"/>
        <v>17507.37</v>
      </c>
      <c r="AA62" s="32">
        <v>134447.04</v>
      </c>
      <c r="AB62" s="32">
        <v>60577.37</v>
      </c>
      <c r="AC62" s="36">
        <f t="shared" si="24"/>
        <v>129091.02</v>
      </c>
      <c r="AD62" s="36">
        <f t="shared" si="25"/>
        <v>43070</v>
      </c>
      <c r="AE62" s="32">
        <v>134447.04</v>
      </c>
      <c r="AF62" s="32">
        <v>60577.37</v>
      </c>
      <c r="AG62" s="37">
        <f t="shared" si="26"/>
        <v>-54.943321920661106</v>
      </c>
      <c r="AH62" s="38">
        <f t="shared" si="27"/>
        <v>26.8059156146351</v>
      </c>
      <c r="AI62" s="38">
        <f t="shared" si="28"/>
        <v>10.096228333333332</v>
      </c>
      <c r="AJ62" s="32">
        <v>-1</v>
      </c>
    </row>
    <row r="63" spans="2:36" ht="13.5">
      <c r="B63" s="29" t="s">
        <v>104</v>
      </c>
      <c r="F63" s="27" t="s">
        <v>105</v>
      </c>
      <c r="G63" s="32">
        <v>0</v>
      </c>
      <c r="H63" s="32">
        <v>50000</v>
      </c>
      <c r="I63" s="32">
        <v>0</v>
      </c>
      <c r="J63" s="32">
        <v>0</v>
      </c>
      <c r="K63" s="32">
        <v>0</v>
      </c>
      <c r="L63" s="32">
        <v>0</v>
      </c>
      <c r="M63" s="36">
        <f t="shared" si="16"/>
        <v>0</v>
      </c>
      <c r="N63" s="36">
        <f t="shared" si="17"/>
        <v>0</v>
      </c>
      <c r="O63" s="32">
        <v>0</v>
      </c>
      <c r="P63" s="32">
        <v>0</v>
      </c>
      <c r="Q63" s="36">
        <f t="shared" si="18"/>
        <v>0</v>
      </c>
      <c r="R63" s="36">
        <f t="shared" si="19"/>
        <v>0</v>
      </c>
      <c r="S63" s="32">
        <v>0</v>
      </c>
      <c r="T63" s="32">
        <v>0</v>
      </c>
      <c r="U63" s="36">
        <f t="shared" si="20"/>
        <v>0</v>
      </c>
      <c r="V63" s="36">
        <f t="shared" si="21"/>
        <v>0</v>
      </c>
      <c r="W63" s="32">
        <v>0</v>
      </c>
      <c r="X63" s="32">
        <v>0</v>
      </c>
      <c r="Y63" s="36">
        <f t="shared" si="22"/>
        <v>0</v>
      </c>
      <c r="Z63" s="36">
        <f t="shared" si="23"/>
        <v>0</v>
      </c>
      <c r="AA63" s="32">
        <v>0</v>
      </c>
      <c r="AB63" s="32">
        <v>0</v>
      </c>
      <c r="AC63" s="36">
        <f t="shared" si="24"/>
        <v>0</v>
      </c>
      <c r="AD63" s="36">
        <f t="shared" si="25"/>
        <v>0</v>
      </c>
      <c r="AE63" s="32">
        <v>0</v>
      </c>
      <c r="AF63" s="32">
        <v>0</v>
      </c>
      <c r="AG63" s="37">
        <f t="shared" si="26"/>
        <v>0</v>
      </c>
      <c r="AH63" s="38">
        <f t="shared" si="27"/>
        <v>0</v>
      </c>
      <c r="AI63" s="38">
        <f t="shared" si="28"/>
        <v>0</v>
      </c>
      <c r="AJ63" s="32">
        <v>-1</v>
      </c>
    </row>
    <row r="64" spans="2:36" ht="13.5">
      <c r="B64" s="29" t="s">
        <v>106</v>
      </c>
      <c r="F64" s="27" t="s">
        <v>107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6">
        <f t="shared" si="16"/>
        <v>0</v>
      </c>
      <c r="N64" s="36">
        <f t="shared" si="17"/>
        <v>0</v>
      </c>
      <c r="O64" s="32">
        <v>0</v>
      </c>
      <c r="P64" s="32">
        <v>0</v>
      </c>
      <c r="Q64" s="36">
        <f t="shared" si="18"/>
        <v>0</v>
      </c>
      <c r="R64" s="36">
        <f t="shared" si="19"/>
        <v>0</v>
      </c>
      <c r="S64" s="32">
        <v>0</v>
      </c>
      <c r="T64" s="32">
        <v>0</v>
      </c>
      <c r="U64" s="36">
        <f t="shared" si="20"/>
        <v>0</v>
      </c>
      <c r="V64" s="36">
        <f t="shared" si="21"/>
        <v>0</v>
      </c>
      <c r="W64" s="32">
        <v>0</v>
      </c>
      <c r="X64" s="32">
        <v>0</v>
      </c>
      <c r="Y64" s="36">
        <f t="shared" si="22"/>
        <v>0</v>
      </c>
      <c r="Z64" s="36">
        <f t="shared" si="23"/>
        <v>0</v>
      </c>
      <c r="AA64" s="32">
        <v>0</v>
      </c>
      <c r="AB64" s="32">
        <v>0</v>
      </c>
      <c r="AC64" s="36">
        <f t="shared" si="24"/>
        <v>0</v>
      </c>
      <c r="AD64" s="36">
        <f t="shared" si="25"/>
        <v>0</v>
      </c>
      <c r="AE64" s="32">
        <v>0</v>
      </c>
      <c r="AF64" s="32">
        <v>0</v>
      </c>
      <c r="AG64" s="37">
        <f t="shared" si="26"/>
        <v>0</v>
      </c>
      <c r="AH64" s="38">
        <f t="shared" si="27"/>
        <v>0</v>
      </c>
      <c r="AI64" s="38">
        <f t="shared" si="28"/>
        <v>0</v>
      </c>
      <c r="AJ64" s="32">
        <v>-1</v>
      </c>
    </row>
    <row r="65" spans="2:36" ht="13.5">
      <c r="B65" s="29" t="s">
        <v>108</v>
      </c>
      <c r="F65" s="27" t="s">
        <v>109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6">
        <f t="shared" si="16"/>
        <v>0</v>
      </c>
      <c r="N65" s="36">
        <f t="shared" si="17"/>
        <v>0</v>
      </c>
      <c r="O65" s="32">
        <v>0</v>
      </c>
      <c r="P65" s="32">
        <v>0</v>
      </c>
      <c r="Q65" s="36">
        <f t="shared" si="18"/>
        <v>0</v>
      </c>
      <c r="R65" s="36">
        <f t="shared" si="19"/>
        <v>0</v>
      </c>
      <c r="S65" s="32">
        <v>0</v>
      </c>
      <c r="T65" s="32">
        <v>0</v>
      </c>
      <c r="U65" s="36">
        <f t="shared" si="20"/>
        <v>0</v>
      </c>
      <c r="V65" s="36">
        <f t="shared" si="21"/>
        <v>0</v>
      </c>
      <c r="W65" s="32">
        <v>0</v>
      </c>
      <c r="X65" s="32">
        <v>0</v>
      </c>
      <c r="Y65" s="36">
        <f t="shared" si="22"/>
        <v>0</v>
      </c>
      <c r="Z65" s="36">
        <f t="shared" si="23"/>
        <v>0</v>
      </c>
      <c r="AA65" s="32">
        <v>0</v>
      </c>
      <c r="AB65" s="32">
        <v>0</v>
      </c>
      <c r="AC65" s="36">
        <f t="shared" si="24"/>
        <v>0</v>
      </c>
      <c r="AD65" s="36">
        <f t="shared" si="25"/>
        <v>0</v>
      </c>
      <c r="AE65" s="32">
        <v>0</v>
      </c>
      <c r="AF65" s="32">
        <v>0</v>
      </c>
      <c r="AG65" s="37">
        <f t="shared" si="26"/>
        <v>0</v>
      </c>
      <c r="AH65" s="38">
        <f t="shared" si="27"/>
        <v>0</v>
      </c>
      <c r="AI65" s="38">
        <f t="shared" si="28"/>
        <v>0</v>
      </c>
      <c r="AJ65" s="32">
        <v>-1</v>
      </c>
    </row>
    <row r="66" spans="2:36" ht="13.5">
      <c r="B66" s="29" t="s">
        <v>110</v>
      </c>
      <c r="F66" s="27" t="s">
        <v>111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6">
        <f t="shared" si="16"/>
        <v>0</v>
      </c>
      <c r="N66" s="36">
        <f t="shared" si="17"/>
        <v>0</v>
      </c>
      <c r="O66" s="32">
        <v>0</v>
      </c>
      <c r="P66" s="32">
        <v>0</v>
      </c>
      <c r="Q66" s="36">
        <f t="shared" si="18"/>
        <v>0</v>
      </c>
      <c r="R66" s="36">
        <f t="shared" si="19"/>
        <v>0</v>
      </c>
      <c r="S66" s="32">
        <v>0</v>
      </c>
      <c r="T66" s="32">
        <v>0</v>
      </c>
      <c r="U66" s="36">
        <f t="shared" si="20"/>
        <v>0</v>
      </c>
      <c r="V66" s="36">
        <f t="shared" si="21"/>
        <v>0</v>
      </c>
      <c r="W66" s="32">
        <v>0</v>
      </c>
      <c r="X66" s="32">
        <v>0</v>
      </c>
      <c r="Y66" s="36">
        <f t="shared" si="22"/>
        <v>0</v>
      </c>
      <c r="Z66" s="36">
        <f t="shared" si="23"/>
        <v>0</v>
      </c>
      <c r="AA66" s="32">
        <v>0</v>
      </c>
      <c r="AB66" s="32">
        <v>0</v>
      </c>
      <c r="AC66" s="36">
        <f t="shared" si="24"/>
        <v>0</v>
      </c>
      <c r="AD66" s="36">
        <f t="shared" si="25"/>
        <v>0</v>
      </c>
      <c r="AE66" s="32">
        <v>0</v>
      </c>
      <c r="AF66" s="32">
        <v>0</v>
      </c>
      <c r="AG66" s="37">
        <f t="shared" si="26"/>
        <v>0</v>
      </c>
      <c r="AH66" s="38">
        <f t="shared" si="27"/>
        <v>0</v>
      </c>
      <c r="AI66" s="38">
        <f t="shared" si="28"/>
        <v>0</v>
      </c>
      <c r="AJ66" s="32">
        <v>-1</v>
      </c>
    </row>
    <row r="67" spans="2:36" ht="13.5">
      <c r="B67" s="29" t="s">
        <v>112</v>
      </c>
      <c r="F67" s="27" t="s">
        <v>113</v>
      </c>
      <c r="G67" s="32">
        <v>35789.4</v>
      </c>
      <c r="H67" s="32">
        <v>2834000</v>
      </c>
      <c r="I67" s="32">
        <v>0</v>
      </c>
      <c r="J67" s="32">
        <v>0</v>
      </c>
      <c r="K67" s="32">
        <v>0</v>
      </c>
      <c r="L67" s="32">
        <v>0</v>
      </c>
      <c r="M67" s="36">
        <f t="shared" si="16"/>
        <v>0</v>
      </c>
      <c r="N67" s="36">
        <f t="shared" si="17"/>
        <v>0</v>
      </c>
      <c r="O67" s="32">
        <v>0</v>
      </c>
      <c r="P67" s="32">
        <v>0</v>
      </c>
      <c r="Q67" s="36">
        <f t="shared" si="18"/>
        <v>0</v>
      </c>
      <c r="R67" s="36">
        <f t="shared" si="19"/>
        <v>0</v>
      </c>
      <c r="S67" s="32">
        <v>0</v>
      </c>
      <c r="T67" s="32">
        <v>0</v>
      </c>
      <c r="U67" s="36">
        <f t="shared" si="20"/>
        <v>0</v>
      </c>
      <c r="V67" s="36">
        <f t="shared" si="21"/>
        <v>0</v>
      </c>
      <c r="W67" s="32">
        <v>0</v>
      </c>
      <c r="X67" s="32">
        <v>0</v>
      </c>
      <c r="Y67" s="36">
        <f t="shared" si="22"/>
        <v>0</v>
      </c>
      <c r="Z67" s="36">
        <f t="shared" si="23"/>
        <v>0</v>
      </c>
      <c r="AA67" s="32">
        <v>0</v>
      </c>
      <c r="AB67" s="32">
        <v>0</v>
      </c>
      <c r="AC67" s="36">
        <f t="shared" si="24"/>
        <v>0</v>
      </c>
      <c r="AD67" s="36">
        <f t="shared" si="25"/>
        <v>0</v>
      </c>
      <c r="AE67" s="32">
        <v>0</v>
      </c>
      <c r="AF67" s="32">
        <v>0</v>
      </c>
      <c r="AG67" s="37">
        <f t="shared" si="26"/>
        <v>0</v>
      </c>
      <c r="AH67" s="38">
        <f t="shared" si="27"/>
        <v>0</v>
      </c>
      <c r="AI67" s="38">
        <f t="shared" si="28"/>
        <v>0</v>
      </c>
      <c r="AJ67" s="32">
        <v>-1</v>
      </c>
    </row>
    <row r="68" spans="2:36" ht="13.5">
      <c r="B68" s="29" t="s">
        <v>114</v>
      </c>
      <c r="F68" s="27" t="s">
        <v>115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6">
        <f t="shared" si="16"/>
        <v>0</v>
      </c>
      <c r="N68" s="36">
        <f t="shared" si="17"/>
        <v>0</v>
      </c>
      <c r="O68" s="32">
        <v>0</v>
      </c>
      <c r="P68" s="32">
        <v>0</v>
      </c>
      <c r="Q68" s="36">
        <f t="shared" si="18"/>
        <v>0</v>
      </c>
      <c r="R68" s="36">
        <f t="shared" si="19"/>
        <v>0</v>
      </c>
      <c r="S68" s="32">
        <v>0</v>
      </c>
      <c r="T68" s="32">
        <v>0</v>
      </c>
      <c r="U68" s="36">
        <f t="shared" si="20"/>
        <v>0</v>
      </c>
      <c r="V68" s="36">
        <f t="shared" si="21"/>
        <v>0</v>
      </c>
      <c r="W68" s="32">
        <v>0</v>
      </c>
      <c r="X68" s="32">
        <v>0</v>
      </c>
      <c r="Y68" s="36">
        <f t="shared" si="22"/>
        <v>0</v>
      </c>
      <c r="Z68" s="36">
        <f t="shared" si="23"/>
        <v>0</v>
      </c>
      <c r="AA68" s="32">
        <v>0</v>
      </c>
      <c r="AB68" s="32">
        <v>0</v>
      </c>
      <c r="AC68" s="36">
        <f t="shared" si="24"/>
        <v>0</v>
      </c>
      <c r="AD68" s="36">
        <f t="shared" si="25"/>
        <v>0</v>
      </c>
      <c r="AE68" s="32">
        <v>0</v>
      </c>
      <c r="AF68" s="32">
        <v>0</v>
      </c>
      <c r="AG68" s="37">
        <f t="shared" si="26"/>
        <v>0</v>
      </c>
      <c r="AH68" s="38">
        <f t="shared" si="27"/>
        <v>0</v>
      </c>
      <c r="AI68" s="38">
        <f t="shared" si="28"/>
        <v>0</v>
      </c>
      <c r="AJ68" s="32">
        <v>-1</v>
      </c>
    </row>
    <row r="69" spans="2:36" ht="13.5">
      <c r="B69" s="29" t="s">
        <v>116</v>
      </c>
      <c r="F69" s="27" t="s">
        <v>117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6">
        <f t="shared" si="16"/>
        <v>0</v>
      </c>
      <c r="N69" s="36">
        <f t="shared" si="17"/>
        <v>0</v>
      </c>
      <c r="O69" s="32">
        <v>0</v>
      </c>
      <c r="P69" s="32">
        <v>0</v>
      </c>
      <c r="Q69" s="36">
        <f t="shared" si="18"/>
        <v>0</v>
      </c>
      <c r="R69" s="36">
        <f t="shared" si="19"/>
        <v>0</v>
      </c>
      <c r="S69" s="32">
        <v>0</v>
      </c>
      <c r="T69" s="32">
        <v>0</v>
      </c>
      <c r="U69" s="36">
        <f t="shared" si="20"/>
        <v>0</v>
      </c>
      <c r="V69" s="36">
        <f t="shared" si="21"/>
        <v>0</v>
      </c>
      <c r="W69" s="32">
        <v>0</v>
      </c>
      <c r="X69" s="32">
        <v>0</v>
      </c>
      <c r="Y69" s="36">
        <f t="shared" si="22"/>
        <v>0</v>
      </c>
      <c r="Z69" s="36">
        <f t="shared" si="23"/>
        <v>0</v>
      </c>
      <c r="AA69" s="32">
        <v>0</v>
      </c>
      <c r="AB69" s="32">
        <v>0</v>
      </c>
      <c r="AC69" s="36">
        <f t="shared" si="24"/>
        <v>0</v>
      </c>
      <c r="AD69" s="36">
        <f t="shared" si="25"/>
        <v>0</v>
      </c>
      <c r="AE69" s="32">
        <v>0</v>
      </c>
      <c r="AF69" s="32">
        <v>0</v>
      </c>
      <c r="AG69" s="37">
        <f t="shared" si="26"/>
        <v>0</v>
      </c>
      <c r="AH69" s="38">
        <f t="shared" si="27"/>
        <v>0</v>
      </c>
      <c r="AI69" s="38">
        <f t="shared" si="28"/>
        <v>0</v>
      </c>
      <c r="AJ69" s="32">
        <v>-1</v>
      </c>
    </row>
    <row r="70" spans="2:36" ht="13.5">
      <c r="B70" s="29" t="s">
        <v>118</v>
      </c>
      <c r="F70" s="25" t="s">
        <v>119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f t="shared" si="16"/>
        <v>0</v>
      </c>
      <c r="N70" s="26">
        <f t="shared" si="17"/>
        <v>0</v>
      </c>
      <c r="O70" s="26">
        <v>0</v>
      </c>
      <c r="P70" s="26">
        <v>0</v>
      </c>
      <c r="Q70" s="26">
        <f t="shared" si="18"/>
        <v>0</v>
      </c>
      <c r="R70" s="26">
        <f t="shared" si="19"/>
        <v>0</v>
      </c>
      <c r="S70" s="26">
        <v>0</v>
      </c>
      <c r="T70" s="26">
        <v>0</v>
      </c>
      <c r="U70" s="26">
        <f t="shared" si="20"/>
        <v>0</v>
      </c>
      <c r="V70" s="26">
        <f t="shared" si="21"/>
        <v>0</v>
      </c>
      <c r="W70" s="26">
        <v>0</v>
      </c>
      <c r="X70" s="26">
        <v>0</v>
      </c>
      <c r="Y70" s="26">
        <f t="shared" si="22"/>
        <v>0</v>
      </c>
      <c r="Z70" s="26">
        <f t="shared" si="23"/>
        <v>0</v>
      </c>
      <c r="AA70" s="26">
        <v>0</v>
      </c>
      <c r="AB70" s="26">
        <v>0</v>
      </c>
      <c r="AC70" s="26">
        <f t="shared" si="24"/>
        <v>0</v>
      </c>
      <c r="AD70" s="26">
        <f t="shared" si="25"/>
        <v>0</v>
      </c>
      <c r="AE70" s="26">
        <v>0</v>
      </c>
      <c r="AF70" s="26">
        <v>0</v>
      </c>
      <c r="AG70" s="1">
        <f t="shared" si="26"/>
        <v>0</v>
      </c>
      <c r="AH70" s="2">
        <f t="shared" si="27"/>
        <v>0</v>
      </c>
      <c r="AI70" s="2">
        <f t="shared" si="28"/>
        <v>0</v>
      </c>
      <c r="AJ70" s="26">
        <v>-1</v>
      </c>
    </row>
    <row r="71" spans="2:36" ht="13.5">
      <c r="B71" s="29" t="s">
        <v>120</v>
      </c>
      <c r="F71" s="27" t="s">
        <v>121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6">
        <f t="shared" si="16"/>
        <v>0</v>
      </c>
      <c r="N71" s="36">
        <f t="shared" si="17"/>
        <v>0</v>
      </c>
      <c r="O71" s="32">
        <v>0</v>
      </c>
      <c r="P71" s="32">
        <v>0</v>
      </c>
      <c r="Q71" s="36">
        <f t="shared" si="18"/>
        <v>0</v>
      </c>
      <c r="R71" s="36">
        <f t="shared" si="19"/>
        <v>0</v>
      </c>
      <c r="S71" s="32">
        <v>0</v>
      </c>
      <c r="T71" s="32">
        <v>0</v>
      </c>
      <c r="U71" s="36">
        <f t="shared" si="20"/>
        <v>0</v>
      </c>
      <c r="V71" s="36">
        <f t="shared" si="21"/>
        <v>0</v>
      </c>
      <c r="W71" s="32">
        <v>0</v>
      </c>
      <c r="X71" s="32">
        <v>0</v>
      </c>
      <c r="Y71" s="36">
        <f t="shared" si="22"/>
        <v>0</v>
      </c>
      <c r="Z71" s="36">
        <f t="shared" si="23"/>
        <v>0</v>
      </c>
      <c r="AA71" s="32">
        <v>0</v>
      </c>
      <c r="AB71" s="32">
        <v>0</v>
      </c>
      <c r="AC71" s="36">
        <f t="shared" si="24"/>
        <v>0</v>
      </c>
      <c r="AD71" s="36">
        <f t="shared" si="25"/>
        <v>0</v>
      </c>
      <c r="AE71" s="32">
        <v>0</v>
      </c>
      <c r="AF71" s="32">
        <v>0</v>
      </c>
      <c r="AG71" s="37">
        <f t="shared" si="26"/>
        <v>0</v>
      </c>
      <c r="AH71" s="38">
        <f t="shared" si="27"/>
        <v>0</v>
      </c>
      <c r="AI71" s="38">
        <f t="shared" si="28"/>
        <v>0</v>
      </c>
      <c r="AJ71" s="32">
        <v>-1</v>
      </c>
    </row>
    <row r="72" spans="2:36" ht="13.5">
      <c r="B72" s="29" t="s">
        <v>122</v>
      </c>
      <c r="F72" s="27" t="s">
        <v>123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6">
        <f t="shared" si="16"/>
        <v>0</v>
      </c>
      <c r="N72" s="36">
        <f t="shared" si="17"/>
        <v>0</v>
      </c>
      <c r="O72" s="32">
        <v>0</v>
      </c>
      <c r="P72" s="32">
        <v>0</v>
      </c>
      <c r="Q72" s="36">
        <f t="shared" si="18"/>
        <v>0</v>
      </c>
      <c r="R72" s="36">
        <f t="shared" si="19"/>
        <v>0</v>
      </c>
      <c r="S72" s="32">
        <v>0</v>
      </c>
      <c r="T72" s="32">
        <v>0</v>
      </c>
      <c r="U72" s="36">
        <f t="shared" si="20"/>
        <v>0</v>
      </c>
      <c r="V72" s="36">
        <f t="shared" si="21"/>
        <v>0</v>
      </c>
      <c r="W72" s="32">
        <v>0</v>
      </c>
      <c r="X72" s="32">
        <v>0</v>
      </c>
      <c r="Y72" s="36">
        <f t="shared" si="22"/>
        <v>0</v>
      </c>
      <c r="Z72" s="36">
        <f t="shared" si="23"/>
        <v>0</v>
      </c>
      <c r="AA72" s="39">
        <v>0</v>
      </c>
      <c r="AB72" s="39">
        <v>0</v>
      </c>
      <c r="AC72" s="36">
        <f t="shared" si="24"/>
        <v>0</v>
      </c>
      <c r="AD72" s="36">
        <f t="shared" si="25"/>
        <v>0</v>
      </c>
      <c r="AE72" s="40">
        <v>0</v>
      </c>
      <c r="AF72" s="40">
        <v>0</v>
      </c>
      <c r="AG72" s="37">
        <f t="shared" si="26"/>
        <v>0</v>
      </c>
      <c r="AH72" s="38">
        <f t="shared" si="27"/>
        <v>0</v>
      </c>
      <c r="AI72" s="38">
        <f t="shared" si="28"/>
        <v>0</v>
      </c>
      <c r="AJ72" s="40">
        <v>-1</v>
      </c>
    </row>
    <row r="73" spans="2:36" ht="13.5">
      <c r="B73" s="29" t="s">
        <v>124</v>
      </c>
      <c r="F73" s="25" t="s">
        <v>125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f t="shared" si="16"/>
        <v>0</v>
      </c>
      <c r="N73" s="26">
        <f t="shared" si="17"/>
        <v>0</v>
      </c>
      <c r="O73" s="26">
        <v>0</v>
      </c>
      <c r="P73" s="26">
        <v>0</v>
      </c>
      <c r="Q73" s="26">
        <f t="shared" si="18"/>
        <v>0</v>
      </c>
      <c r="R73" s="26">
        <f t="shared" si="19"/>
        <v>0</v>
      </c>
      <c r="S73" s="26">
        <v>0</v>
      </c>
      <c r="T73" s="26">
        <v>0</v>
      </c>
      <c r="U73" s="26">
        <f t="shared" si="20"/>
        <v>0</v>
      </c>
      <c r="V73" s="26">
        <f t="shared" si="21"/>
        <v>0</v>
      </c>
      <c r="W73" s="26">
        <v>0</v>
      </c>
      <c r="X73" s="26">
        <v>0</v>
      </c>
      <c r="Y73" s="26">
        <f t="shared" si="22"/>
        <v>0</v>
      </c>
      <c r="Z73" s="26">
        <f t="shared" si="23"/>
        <v>0</v>
      </c>
      <c r="AA73" s="26">
        <v>0</v>
      </c>
      <c r="AB73" s="26">
        <v>0</v>
      </c>
      <c r="AC73" s="26">
        <f t="shared" si="24"/>
        <v>0</v>
      </c>
      <c r="AD73" s="26">
        <f t="shared" si="25"/>
        <v>0</v>
      </c>
      <c r="AE73" s="26">
        <v>0</v>
      </c>
      <c r="AF73" s="26">
        <v>0</v>
      </c>
      <c r="AG73" s="1">
        <f t="shared" si="26"/>
        <v>0</v>
      </c>
      <c r="AH73" s="2">
        <f t="shared" si="27"/>
        <v>0</v>
      </c>
      <c r="AI73" s="2">
        <f t="shared" si="28"/>
        <v>0</v>
      </c>
      <c r="AJ73" s="26">
        <v>-1</v>
      </c>
    </row>
    <row r="74" spans="2:36" ht="13.5">
      <c r="B74" s="29" t="s">
        <v>126</v>
      </c>
      <c r="F74" s="27" t="s">
        <v>127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6">
        <f t="shared" si="16"/>
        <v>0</v>
      </c>
      <c r="N74" s="36">
        <f t="shared" si="17"/>
        <v>0</v>
      </c>
      <c r="O74" s="32">
        <v>0</v>
      </c>
      <c r="P74" s="32">
        <v>0</v>
      </c>
      <c r="Q74" s="36">
        <f t="shared" si="18"/>
        <v>0</v>
      </c>
      <c r="R74" s="36">
        <f t="shared" si="19"/>
        <v>0</v>
      </c>
      <c r="S74" s="32">
        <v>0</v>
      </c>
      <c r="T74" s="32">
        <v>0</v>
      </c>
      <c r="U74" s="36">
        <f t="shared" si="20"/>
        <v>0</v>
      </c>
      <c r="V74" s="36">
        <f t="shared" si="21"/>
        <v>0</v>
      </c>
      <c r="W74" s="32">
        <v>0</v>
      </c>
      <c r="X74" s="32">
        <v>0</v>
      </c>
      <c r="Y74" s="36">
        <f t="shared" si="22"/>
        <v>0</v>
      </c>
      <c r="Z74" s="36">
        <f t="shared" si="23"/>
        <v>0</v>
      </c>
      <c r="AA74" s="33">
        <v>0</v>
      </c>
      <c r="AB74" s="33">
        <v>0</v>
      </c>
      <c r="AC74" s="36">
        <f t="shared" si="24"/>
        <v>0</v>
      </c>
      <c r="AD74" s="36">
        <f t="shared" si="25"/>
        <v>0</v>
      </c>
      <c r="AE74" s="32">
        <v>0</v>
      </c>
      <c r="AF74" s="32">
        <v>0</v>
      </c>
      <c r="AG74" s="37">
        <f t="shared" si="26"/>
        <v>0</v>
      </c>
      <c r="AH74" s="38">
        <f t="shared" si="27"/>
        <v>0</v>
      </c>
      <c r="AI74" s="38">
        <f t="shared" si="28"/>
        <v>0</v>
      </c>
      <c r="AJ74" s="32">
        <v>-1</v>
      </c>
    </row>
    <row r="75" spans="2:36" ht="13.5">
      <c r="B75" s="29" t="s">
        <v>128</v>
      </c>
      <c r="F75" s="27" t="s">
        <v>129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6">
        <f t="shared" si="16"/>
        <v>0</v>
      </c>
      <c r="N75" s="36">
        <f t="shared" si="17"/>
        <v>0</v>
      </c>
      <c r="O75" s="32">
        <v>0</v>
      </c>
      <c r="P75" s="32">
        <v>0</v>
      </c>
      <c r="Q75" s="36">
        <f t="shared" si="18"/>
        <v>0</v>
      </c>
      <c r="R75" s="36">
        <f t="shared" si="19"/>
        <v>0</v>
      </c>
      <c r="S75" s="32">
        <v>0</v>
      </c>
      <c r="T75" s="32">
        <v>0</v>
      </c>
      <c r="U75" s="36">
        <f t="shared" si="20"/>
        <v>0</v>
      </c>
      <c r="V75" s="36">
        <f t="shared" si="21"/>
        <v>0</v>
      </c>
      <c r="W75" s="32">
        <v>0</v>
      </c>
      <c r="X75" s="32">
        <v>0</v>
      </c>
      <c r="Y75" s="36">
        <f t="shared" si="22"/>
        <v>0</v>
      </c>
      <c r="Z75" s="36">
        <f t="shared" si="23"/>
        <v>0</v>
      </c>
      <c r="AA75" s="33">
        <v>0</v>
      </c>
      <c r="AB75" s="33">
        <v>0</v>
      </c>
      <c r="AC75" s="36">
        <f t="shared" si="24"/>
        <v>0</v>
      </c>
      <c r="AD75" s="36">
        <f t="shared" si="25"/>
        <v>0</v>
      </c>
      <c r="AE75" s="32">
        <v>0</v>
      </c>
      <c r="AF75" s="32">
        <v>0</v>
      </c>
      <c r="AG75" s="37">
        <f t="shared" si="26"/>
        <v>0</v>
      </c>
      <c r="AH75" s="38">
        <f t="shared" si="27"/>
        <v>0</v>
      </c>
      <c r="AI75" s="38">
        <f t="shared" si="28"/>
        <v>0</v>
      </c>
      <c r="AJ75" s="32">
        <v>-1</v>
      </c>
    </row>
    <row r="76" spans="2:36" ht="13.5">
      <c r="B76" s="29" t="s">
        <v>130</v>
      </c>
      <c r="F76" s="25" t="s">
        <v>131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f t="shared" si="16"/>
        <v>0</v>
      </c>
      <c r="N76" s="26">
        <f t="shared" si="17"/>
        <v>0</v>
      </c>
      <c r="O76" s="26">
        <v>0</v>
      </c>
      <c r="P76" s="26">
        <v>0</v>
      </c>
      <c r="Q76" s="26">
        <f t="shared" si="18"/>
        <v>0</v>
      </c>
      <c r="R76" s="26">
        <f t="shared" si="19"/>
        <v>0</v>
      </c>
      <c r="S76" s="26">
        <v>0</v>
      </c>
      <c r="T76" s="26">
        <v>0</v>
      </c>
      <c r="U76" s="26">
        <f t="shared" si="20"/>
        <v>0</v>
      </c>
      <c r="V76" s="26">
        <f t="shared" si="21"/>
        <v>0</v>
      </c>
      <c r="W76" s="26">
        <v>0</v>
      </c>
      <c r="X76" s="26">
        <v>0</v>
      </c>
      <c r="Y76" s="26">
        <f t="shared" si="22"/>
        <v>0</v>
      </c>
      <c r="Z76" s="26">
        <f t="shared" si="23"/>
        <v>0</v>
      </c>
      <c r="AA76" s="26">
        <v>0</v>
      </c>
      <c r="AB76" s="26">
        <v>0</v>
      </c>
      <c r="AC76" s="26">
        <f t="shared" si="24"/>
        <v>0</v>
      </c>
      <c r="AD76" s="26">
        <f t="shared" si="25"/>
        <v>0</v>
      </c>
      <c r="AE76" s="26">
        <v>0</v>
      </c>
      <c r="AF76" s="26">
        <v>0</v>
      </c>
      <c r="AG76" s="1">
        <f t="shared" si="26"/>
        <v>0</v>
      </c>
      <c r="AH76" s="2">
        <f t="shared" si="27"/>
        <v>0</v>
      </c>
      <c r="AI76" s="2">
        <f t="shared" si="28"/>
        <v>0</v>
      </c>
      <c r="AJ76" s="26">
        <v>-1</v>
      </c>
    </row>
    <row r="77" spans="2:35" ht="13.5">
      <c r="B77" s="29" t="s">
        <v>1</v>
      </c>
      <c r="Q77" s="34" t="s">
        <v>1</v>
      </c>
      <c r="R77" s="34" t="s">
        <v>1</v>
      </c>
      <c r="U77" s="34" t="s">
        <v>1</v>
      </c>
      <c r="Y77" s="34" t="s">
        <v>1</v>
      </c>
      <c r="Z77" s="34" t="s">
        <v>1</v>
      </c>
      <c r="AG77" s="35" t="s">
        <v>1</v>
      </c>
      <c r="AH77" s="35" t="s">
        <v>1</v>
      </c>
      <c r="AI77" s="35" t="s">
        <v>1</v>
      </c>
    </row>
    <row r="78" ht="13.5">
      <c r="B78" s="29" t="s">
        <v>1</v>
      </c>
    </row>
    <row r="79" ht="13.5">
      <c r="B79" s="29" t="s">
        <v>1</v>
      </c>
    </row>
    <row r="80" ht="13.5">
      <c r="B80" s="29" t="s">
        <v>1</v>
      </c>
    </row>
    <row r="81" ht="13.5">
      <c r="B81" s="29" t="s">
        <v>1</v>
      </c>
    </row>
    <row r="82" ht="13.5">
      <c r="B82" s="29" t="s">
        <v>1</v>
      </c>
    </row>
    <row r="83" ht="13.5">
      <c r="B83" s="29" t="s">
        <v>1</v>
      </c>
    </row>
  </sheetData>
  <mergeCells count="20">
    <mergeCell ref="F21:F22"/>
    <mergeCell ref="F11:AJ11"/>
    <mergeCell ref="G21:G22"/>
    <mergeCell ref="H21:H22"/>
    <mergeCell ref="I21:J21"/>
    <mergeCell ref="K21:L21"/>
    <mergeCell ref="AJ21:AJ22"/>
    <mergeCell ref="M21:N21"/>
    <mergeCell ref="O21:P21"/>
    <mergeCell ref="S21:T21"/>
    <mergeCell ref="W21:X21"/>
    <mergeCell ref="G20:V20"/>
    <mergeCell ref="AH21:AI21"/>
    <mergeCell ref="AC21:AD21"/>
    <mergeCell ref="AA21:AB21"/>
    <mergeCell ref="AE21:AF21"/>
    <mergeCell ref="AG21:AG22"/>
    <mergeCell ref="Q21:R21"/>
    <mergeCell ref="U21:V21"/>
    <mergeCell ref="Y21:Z21"/>
  </mergeCells>
  <printOptions horizontalCentered="1" verticalCentered="1"/>
  <pageMargins left="0.3937007874015748" right="0.3937007874015748" top="0.28" bottom="0.3937007874015748" header="0.3937007874015748" footer="0.3937007874015748"/>
  <pageSetup firstPageNumber="1" useFirstPageNumber="1"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pageSetUpPr fitToPage="1"/>
  </sheetPr>
  <dimension ref="A1:AM83"/>
  <sheetViews>
    <sheetView tabSelected="1" workbookViewId="0" topLeftCell="F1">
      <pane xSplit="1" topLeftCell="G6" activePane="topRight" state="frozen"/>
      <selection pane="topLeft" activeCell="F10" sqref="F10"/>
      <selection pane="topRight" activeCell="I23" sqref="I23"/>
    </sheetView>
  </sheetViews>
  <sheetFormatPr defaultColWidth="9.00390625" defaultRowHeight="13.5" customHeight="1"/>
  <cols>
    <col min="1" max="1" width="21.25390625" style="9" hidden="1" customWidth="1"/>
    <col min="2" max="2" width="14.125" style="9" hidden="1" customWidth="1"/>
    <col min="3" max="3" width="17.375" style="9" hidden="1" customWidth="1"/>
    <col min="4" max="4" width="9.75390625" style="9" hidden="1" customWidth="1"/>
    <col min="5" max="5" width="11.75390625" style="9" hidden="1" customWidth="1"/>
    <col min="6" max="6" width="59.625" style="9" bestFit="1" customWidth="1"/>
    <col min="7" max="7" width="13.25390625" style="16" bestFit="1" customWidth="1"/>
    <col min="8" max="8" width="9.375" style="16" bestFit="1" customWidth="1"/>
    <col min="9" max="9" width="9.375" style="16" customWidth="1"/>
    <col min="10" max="10" width="8.125" style="16" bestFit="1" customWidth="1"/>
    <col min="11" max="11" width="8.375" style="16" bestFit="1" customWidth="1"/>
    <col min="12" max="13" width="21.25390625" style="16" hidden="1" customWidth="1"/>
    <col min="14" max="14" width="8.125" style="16" bestFit="1" customWidth="1"/>
    <col min="15" max="15" width="9.25390625" style="16" bestFit="1" customWidth="1"/>
    <col min="16" max="16" width="21.25390625" style="16" hidden="1" customWidth="1"/>
    <col min="17" max="17" width="10.75390625" style="16" hidden="1" customWidth="1"/>
    <col min="18" max="19" width="8.00390625" style="16" bestFit="1" customWidth="1"/>
    <col min="20" max="20" width="21.25390625" style="16" hidden="1" customWidth="1"/>
    <col min="21" max="21" width="11.375" style="16" hidden="1" customWidth="1"/>
    <col min="22" max="23" width="8.625" style="16" bestFit="1" customWidth="1"/>
    <col min="24" max="24" width="21.25390625" style="16" hidden="1" customWidth="1"/>
    <col min="25" max="25" width="11.625" style="16" hidden="1" customWidth="1"/>
    <col min="26" max="26" width="8.00390625" style="16" bestFit="1" customWidth="1"/>
    <col min="27" max="27" width="7.75390625" style="16" bestFit="1" customWidth="1"/>
    <col min="28" max="29" width="14.25390625" style="9" hidden="1" customWidth="1"/>
    <col min="30" max="30" width="7.875" style="9" bestFit="1" customWidth="1"/>
    <col min="31" max="31" width="8.75390625" style="9" bestFit="1" customWidth="1"/>
    <col min="32" max="33" width="8.875" style="9" bestFit="1" customWidth="1"/>
    <col min="34" max="34" width="7.00390625" style="9" bestFit="1" customWidth="1"/>
    <col min="35" max="36" width="6.25390625" style="9" bestFit="1" customWidth="1"/>
    <col min="37" max="37" width="10.125" style="9" customWidth="1"/>
    <col min="38" max="255" width="9.125" style="9" bestFit="1" customWidth="1"/>
    <col min="256" max="16384" width="9.125" style="9" customWidth="1"/>
  </cols>
  <sheetData>
    <row r="1" spans="1:30" ht="12.75" customHeight="1" hidden="1">
      <c r="A1" s="3" t="s">
        <v>0</v>
      </c>
      <c r="B1" s="4" t="s">
        <v>132</v>
      </c>
      <c r="C1" s="4" t="s">
        <v>1</v>
      </c>
      <c r="D1" s="4" t="s">
        <v>1</v>
      </c>
      <c r="E1" s="5" t="s">
        <v>1</v>
      </c>
      <c r="F1" s="6" t="s">
        <v>1</v>
      </c>
      <c r="G1" s="7" t="s">
        <v>1</v>
      </c>
      <c r="H1" s="7" t="s">
        <v>1</v>
      </c>
      <c r="I1" s="7"/>
      <c r="J1" s="7" t="s">
        <v>1</v>
      </c>
      <c r="K1" s="7" t="s">
        <v>1</v>
      </c>
      <c r="L1" s="7" t="s">
        <v>1</v>
      </c>
      <c r="M1" s="7" t="s">
        <v>1</v>
      </c>
      <c r="N1" s="7" t="s">
        <v>1</v>
      </c>
      <c r="O1" s="7" t="s">
        <v>1</v>
      </c>
      <c r="P1" s="7" t="s">
        <v>1</v>
      </c>
      <c r="Q1" s="7" t="s">
        <v>1</v>
      </c>
      <c r="R1" s="7" t="s">
        <v>1</v>
      </c>
      <c r="S1" s="7" t="s">
        <v>1</v>
      </c>
      <c r="T1" s="7" t="s">
        <v>1</v>
      </c>
      <c r="U1" s="7" t="s">
        <v>1</v>
      </c>
      <c r="V1" s="7" t="s">
        <v>1</v>
      </c>
      <c r="W1" s="7" t="s">
        <v>1</v>
      </c>
      <c r="X1" s="7" t="s">
        <v>1</v>
      </c>
      <c r="Y1" s="7" t="s">
        <v>1</v>
      </c>
      <c r="Z1" s="7" t="s">
        <v>1</v>
      </c>
      <c r="AA1" s="7" t="s">
        <v>1</v>
      </c>
      <c r="AB1" s="8" t="s">
        <v>1</v>
      </c>
      <c r="AD1" s="8" t="s">
        <v>1</v>
      </c>
    </row>
    <row r="2" spans="1:30" ht="12.75" customHeight="1" hidden="1">
      <c r="A2" s="10" t="s">
        <v>2</v>
      </c>
      <c r="B2" s="4" t="s">
        <v>1</v>
      </c>
      <c r="C2" s="4" t="s">
        <v>1</v>
      </c>
      <c r="D2" s="4" t="s">
        <v>1</v>
      </c>
      <c r="E2" s="5" t="s">
        <v>1</v>
      </c>
      <c r="F2" s="6" t="s">
        <v>1</v>
      </c>
      <c r="G2" s="7" t="s">
        <v>1</v>
      </c>
      <c r="H2" s="7" t="s">
        <v>1</v>
      </c>
      <c r="I2" s="7"/>
      <c r="J2" s="7" t="s">
        <v>1</v>
      </c>
      <c r="K2" s="7" t="s">
        <v>1</v>
      </c>
      <c r="L2" s="7" t="s">
        <v>1</v>
      </c>
      <c r="M2" s="7" t="s">
        <v>1</v>
      </c>
      <c r="N2" s="7" t="s">
        <v>1</v>
      </c>
      <c r="O2" s="7" t="s">
        <v>1</v>
      </c>
      <c r="P2" s="7" t="s">
        <v>1</v>
      </c>
      <c r="Q2" s="7" t="s">
        <v>1</v>
      </c>
      <c r="R2" s="7" t="s">
        <v>1</v>
      </c>
      <c r="S2" s="7" t="s">
        <v>1</v>
      </c>
      <c r="T2" s="7" t="s">
        <v>1</v>
      </c>
      <c r="U2" s="7" t="s">
        <v>1</v>
      </c>
      <c r="V2" s="7" t="s">
        <v>1</v>
      </c>
      <c r="W2" s="7" t="s">
        <v>1</v>
      </c>
      <c r="X2" s="7" t="s">
        <v>1</v>
      </c>
      <c r="Y2" s="7" t="s">
        <v>1</v>
      </c>
      <c r="Z2" s="7" t="s">
        <v>1</v>
      </c>
      <c r="AA2" s="7" t="s">
        <v>1</v>
      </c>
      <c r="AB2" s="8" t="s">
        <v>1</v>
      </c>
      <c r="AD2" s="8" t="s">
        <v>1</v>
      </c>
    </row>
    <row r="3" spans="1:30" ht="12.75" customHeight="1" hidden="1">
      <c r="A3" s="10" t="s">
        <v>3</v>
      </c>
      <c r="B3" s="4" t="s">
        <v>1</v>
      </c>
      <c r="C3" s="4" t="s">
        <v>1</v>
      </c>
      <c r="D3" s="4" t="s">
        <v>1</v>
      </c>
      <c r="E3" s="5" t="s">
        <v>1</v>
      </c>
      <c r="F3" s="6" t="s">
        <v>1</v>
      </c>
      <c r="G3" s="7" t="s">
        <v>1</v>
      </c>
      <c r="H3" s="7" t="s">
        <v>1</v>
      </c>
      <c r="I3" s="7"/>
      <c r="J3" s="7" t="s">
        <v>1</v>
      </c>
      <c r="K3" s="7" t="s">
        <v>1</v>
      </c>
      <c r="L3" s="7" t="s">
        <v>1</v>
      </c>
      <c r="M3" s="7" t="s">
        <v>1</v>
      </c>
      <c r="N3" s="7" t="s">
        <v>1</v>
      </c>
      <c r="O3" s="7" t="s">
        <v>1</v>
      </c>
      <c r="P3" s="7" t="s">
        <v>1</v>
      </c>
      <c r="Q3" s="7" t="s">
        <v>1</v>
      </c>
      <c r="R3" s="7" t="s">
        <v>1</v>
      </c>
      <c r="S3" s="7" t="s">
        <v>1</v>
      </c>
      <c r="T3" s="7" t="s">
        <v>1</v>
      </c>
      <c r="U3" s="7" t="s">
        <v>1</v>
      </c>
      <c r="V3" s="7" t="s">
        <v>1</v>
      </c>
      <c r="W3" s="7" t="s">
        <v>1</v>
      </c>
      <c r="X3" s="7" t="s">
        <v>1</v>
      </c>
      <c r="Y3" s="7" t="s">
        <v>1</v>
      </c>
      <c r="Z3" s="7" t="s">
        <v>1</v>
      </c>
      <c r="AA3" s="7" t="s">
        <v>1</v>
      </c>
      <c r="AB3" s="8" t="s">
        <v>1</v>
      </c>
      <c r="AD3" s="8" t="s">
        <v>1</v>
      </c>
    </row>
    <row r="4" spans="1:30" ht="12.75" customHeight="1" hidden="1">
      <c r="A4" s="10" t="s">
        <v>4</v>
      </c>
      <c r="B4" s="5" t="s">
        <v>1</v>
      </c>
      <c r="C4" s="5" t="s">
        <v>1</v>
      </c>
      <c r="D4" s="5" t="s">
        <v>1</v>
      </c>
      <c r="E4" s="5" t="s">
        <v>1</v>
      </c>
      <c r="F4" s="6" t="s">
        <v>1</v>
      </c>
      <c r="G4" s="7" t="s">
        <v>1</v>
      </c>
      <c r="H4" s="7" t="s">
        <v>1</v>
      </c>
      <c r="I4" s="7"/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7" t="s">
        <v>1</v>
      </c>
      <c r="Q4" s="7" t="s">
        <v>1</v>
      </c>
      <c r="R4" s="7" t="s">
        <v>1</v>
      </c>
      <c r="S4" s="7" t="s">
        <v>1</v>
      </c>
      <c r="T4" s="7" t="s">
        <v>1</v>
      </c>
      <c r="U4" s="7" t="s">
        <v>1</v>
      </c>
      <c r="V4" s="7" t="s">
        <v>1</v>
      </c>
      <c r="W4" s="7" t="s">
        <v>1</v>
      </c>
      <c r="X4" s="7" t="s">
        <v>1</v>
      </c>
      <c r="Y4" s="7" t="s">
        <v>1</v>
      </c>
      <c r="Z4" s="7" t="s">
        <v>1</v>
      </c>
      <c r="AA4" s="7" t="s">
        <v>1</v>
      </c>
      <c r="AB4" s="8" t="s">
        <v>1</v>
      </c>
      <c r="AD4" s="8" t="s">
        <v>1</v>
      </c>
    </row>
    <row r="5" spans="1:30" ht="12.75" customHeight="1" hidden="1">
      <c r="A5" s="11" t="s">
        <v>5</v>
      </c>
      <c r="B5" s="12" t="s">
        <v>134</v>
      </c>
      <c r="C5" s="8" t="s">
        <v>1</v>
      </c>
      <c r="D5" s="8" t="s">
        <v>1</v>
      </c>
      <c r="E5" s="8" t="s">
        <v>1</v>
      </c>
      <c r="F5" s="13" t="s">
        <v>1</v>
      </c>
      <c r="G5" s="14" t="s">
        <v>1</v>
      </c>
      <c r="H5" s="14" t="s">
        <v>1</v>
      </c>
      <c r="I5" s="14"/>
      <c r="J5" s="14" t="s">
        <v>1</v>
      </c>
      <c r="K5" s="14" t="s">
        <v>1</v>
      </c>
      <c r="L5" s="14" t="s">
        <v>1</v>
      </c>
      <c r="M5" s="14" t="s">
        <v>1</v>
      </c>
      <c r="N5" s="14" t="s">
        <v>1</v>
      </c>
      <c r="O5" s="14" t="s">
        <v>1</v>
      </c>
      <c r="P5" s="14" t="s">
        <v>1</v>
      </c>
      <c r="Q5" s="14" t="s">
        <v>1</v>
      </c>
      <c r="R5" s="14" t="s">
        <v>1</v>
      </c>
      <c r="S5" s="14" t="s">
        <v>1</v>
      </c>
      <c r="T5" s="14" t="s">
        <v>1</v>
      </c>
      <c r="U5" s="14" t="s">
        <v>1</v>
      </c>
      <c r="V5" s="14" t="s">
        <v>1</v>
      </c>
      <c r="W5" s="14" t="s">
        <v>1</v>
      </c>
      <c r="X5" s="14" t="s">
        <v>1</v>
      </c>
      <c r="Y5" s="14" t="s">
        <v>1</v>
      </c>
      <c r="Z5" s="14" t="s">
        <v>1</v>
      </c>
      <c r="AA5" s="14" t="s">
        <v>1</v>
      </c>
      <c r="AB5" s="8" t="s">
        <v>1</v>
      </c>
      <c r="AD5" s="8" t="s">
        <v>1</v>
      </c>
    </row>
    <row r="6" spans="1:30" ht="15.75" customHeight="1" hidden="1">
      <c r="A6" s="3" t="s">
        <v>6</v>
      </c>
      <c r="B6" s="8" t="s">
        <v>133</v>
      </c>
      <c r="C6" s="8" t="s">
        <v>1</v>
      </c>
      <c r="D6" s="8" t="s">
        <v>1</v>
      </c>
      <c r="E6" s="8" t="s">
        <v>1</v>
      </c>
      <c r="F6" s="8" t="s">
        <v>1</v>
      </c>
      <c r="G6" s="14" t="s">
        <v>1</v>
      </c>
      <c r="H6" s="14" t="s">
        <v>1</v>
      </c>
      <c r="I6" s="14"/>
      <c r="J6" s="14" t="s">
        <v>1</v>
      </c>
      <c r="K6" s="14" t="s">
        <v>1</v>
      </c>
      <c r="L6" s="14" t="s">
        <v>1</v>
      </c>
      <c r="M6" s="14" t="s">
        <v>1</v>
      </c>
      <c r="N6" s="14" t="s">
        <v>1</v>
      </c>
      <c r="O6" s="14" t="s">
        <v>1</v>
      </c>
      <c r="P6" s="14" t="s">
        <v>1</v>
      </c>
      <c r="Q6" s="14" t="s">
        <v>1</v>
      </c>
      <c r="R6" s="14" t="s">
        <v>1</v>
      </c>
      <c r="S6" s="14" t="s">
        <v>1</v>
      </c>
      <c r="T6" s="14" t="s">
        <v>1</v>
      </c>
      <c r="U6" s="14" t="s">
        <v>1</v>
      </c>
      <c r="V6" s="14" t="s">
        <v>1</v>
      </c>
      <c r="W6" s="14" t="s">
        <v>1</v>
      </c>
      <c r="X6" s="14" t="s">
        <v>1</v>
      </c>
      <c r="Y6" s="14" t="s">
        <v>1</v>
      </c>
      <c r="Z6" s="14" t="s">
        <v>1</v>
      </c>
      <c r="AA6" s="14" t="s">
        <v>1</v>
      </c>
      <c r="AB6" s="8" t="s">
        <v>1</v>
      </c>
      <c r="AD6" s="8" t="s">
        <v>1</v>
      </c>
    </row>
    <row r="7" spans="1:30" ht="13.5" hidden="1">
      <c r="A7" s="5" t="s">
        <v>1</v>
      </c>
      <c r="B7" s="5" t="s">
        <v>1</v>
      </c>
      <c r="C7" s="5" t="s">
        <v>1</v>
      </c>
      <c r="D7" s="5" t="s">
        <v>1</v>
      </c>
      <c r="E7" s="5" t="s">
        <v>1</v>
      </c>
      <c r="F7" s="5" t="s">
        <v>1</v>
      </c>
      <c r="G7" s="15" t="s">
        <v>1</v>
      </c>
      <c r="H7" s="15" t="s">
        <v>1</v>
      </c>
      <c r="I7" s="15"/>
      <c r="J7" s="15" t="s">
        <v>1</v>
      </c>
      <c r="K7" s="15" t="s">
        <v>1</v>
      </c>
      <c r="L7" s="15" t="s">
        <v>1</v>
      </c>
      <c r="M7" s="15" t="s">
        <v>1</v>
      </c>
      <c r="N7" s="15" t="s">
        <v>1</v>
      </c>
      <c r="O7" s="15" t="s">
        <v>1</v>
      </c>
      <c r="P7" s="15" t="s">
        <v>1</v>
      </c>
      <c r="Q7" s="15" t="s">
        <v>1</v>
      </c>
      <c r="R7" s="15" t="s">
        <v>1</v>
      </c>
      <c r="S7" s="15" t="s">
        <v>1</v>
      </c>
      <c r="T7" s="15" t="s">
        <v>1</v>
      </c>
      <c r="U7" s="15" t="s">
        <v>1</v>
      </c>
      <c r="V7" s="15" t="s">
        <v>1</v>
      </c>
      <c r="W7" s="15" t="s">
        <v>1</v>
      </c>
      <c r="X7" s="15" t="s">
        <v>1</v>
      </c>
      <c r="Y7" s="15" t="s">
        <v>1</v>
      </c>
      <c r="Z7" s="15" t="s">
        <v>1</v>
      </c>
      <c r="AA7" s="15" t="s">
        <v>1</v>
      </c>
      <c r="AB7" s="15" t="s">
        <v>1</v>
      </c>
      <c r="AD7" s="15" t="s">
        <v>1</v>
      </c>
    </row>
    <row r="8" ht="13.5" hidden="1"/>
    <row r="9" ht="13.5" hidden="1"/>
    <row r="11" spans="6:37" ht="22.5" customHeight="1">
      <c r="F11" s="54" t="s">
        <v>7</v>
      </c>
      <c r="G11" s="54" t="s">
        <v>1</v>
      </c>
      <c r="H11" s="54" t="s">
        <v>1</v>
      </c>
      <c r="I11" s="54"/>
      <c r="J11" s="54" t="s">
        <v>1</v>
      </c>
      <c r="K11" s="54" t="s">
        <v>1</v>
      </c>
      <c r="L11" s="54" t="s">
        <v>1</v>
      </c>
      <c r="M11" s="54" t="s">
        <v>1</v>
      </c>
      <c r="N11" s="54" t="s">
        <v>1</v>
      </c>
      <c r="O11" s="54" t="s">
        <v>1</v>
      </c>
      <c r="P11" s="54" t="s">
        <v>1</v>
      </c>
      <c r="Q11" s="54" t="s">
        <v>1</v>
      </c>
      <c r="R11" s="54" t="s">
        <v>1</v>
      </c>
      <c r="S11" s="54" t="s">
        <v>1</v>
      </c>
      <c r="T11" s="54" t="s">
        <v>1</v>
      </c>
      <c r="U11" s="54" t="s">
        <v>1</v>
      </c>
      <c r="V11" s="54" t="s">
        <v>1</v>
      </c>
      <c r="W11" s="54" t="s">
        <v>1</v>
      </c>
      <c r="X11" s="54" t="s">
        <v>1</v>
      </c>
      <c r="Y11" s="54" t="s">
        <v>1</v>
      </c>
      <c r="Z11" s="54" t="s">
        <v>1</v>
      </c>
      <c r="AA11" s="54" t="s">
        <v>1</v>
      </c>
      <c r="AB11" s="54" t="s">
        <v>1</v>
      </c>
      <c r="AC11" s="54" t="s">
        <v>1</v>
      </c>
      <c r="AD11" s="54" t="s">
        <v>1</v>
      </c>
      <c r="AE11" s="54" t="s">
        <v>1</v>
      </c>
      <c r="AF11" s="54" t="s">
        <v>1</v>
      </c>
      <c r="AG11" s="54" t="s">
        <v>1</v>
      </c>
      <c r="AH11" s="54" t="s">
        <v>1</v>
      </c>
      <c r="AI11" s="54" t="s">
        <v>1</v>
      </c>
      <c r="AJ11" s="54" t="s">
        <v>1</v>
      </c>
      <c r="AK11" s="54"/>
    </row>
    <row r="12" spans="37:39" ht="13.5" customHeight="1">
      <c r="AK12" s="47"/>
      <c r="AL12" s="48"/>
      <c r="AM12" s="48"/>
    </row>
    <row r="13" spans="6:33" ht="13.5" hidden="1">
      <c r="F13" s="6" t="s">
        <v>8</v>
      </c>
      <c r="G13" s="7" t="s">
        <v>9</v>
      </c>
      <c r="H13" s="7" t="s">
        <v>10</v>
      </c>
      <c r="I13" s="7"/>
      <c r="J13" s="7" t="s">
        <v>9</v>
      </c>
      <c r="K13" s="7" t="s">
        <v>9</v>
      </c>
      <c r="L13" s="7" t="s">
        <v>9</v>
      </c>
      <c r="M13" s="7" t="s">
        <v>9</v>
      </c>
      <c r="N13" s="16" t="s">
        <v>11</v>
      </c>
      <c r="O13" s="16" t="s">
        <v>11</v>
      </c>
      <c r="P13" s="7" t="s">
        <v>9</v>
      </c>
      <c r="Q13" s="7" t="s">
        <v>9</v>
      </c>
      <c r="R13" s="7" t="s">
        <v>11</v>
      </c>
      <c r="S13" s="7" t="s">
        <v>11</v>
      </c>
      <c r="T13" s="7" t="s">
        <v>9</v>
      </c>
      <c r="U13" s="7" t="s">
        <v>9</v>
      </c>
      <c r="V13" s="7" t="s">
        <v>11</v>
      </c>
      <c r="W13" s="7" t="s">
        <v>11</v>
      </c>
      <c r="X13" s="7" t="s">
        <v>9</v>
      </c>
      <c r="Y13" s="7" t="s">
        <v>9</v>
      </c>
      <c r="Z13" s="7" t="s">
        <v>11</v>
      </c>
      <c r="AA13" s="7" t="s">
        <v>11</v>
      </c>
      <c r="AB13" s="7" t="s">
        <v>9</v>
      </c>
      <c r="AC13" s="7" t="s">
        <v>9</v>
      </c>
      <c r="AD13" s="7" t="s">
        <v>11</v>
      </c>
      <c r="AE13" s="7" t="s">
        <v>11</v>
      </c>
      <c r="AF13" s="7" t="s">
        <v>9</v>
      </c>
      <c r="AG13" s="7" t="s">
        <v>9</v>
      </c>
    </row>
    <row r="14" spans="6:33" ht="13.5" hidden="1">
      <c r="F14" s="6" t="s">
        <v>13</v>
      </c>
      <c r="G14" s="7">
        <f>ButceYil-1</f>
        <v>2009</v>
      </c>
      <c r="H14" s="7" t="str">
        <f>ButceYil</f>
        <v>2010</v>
      </c>
      <c r="I14" s="7"/>
      <c r="J14" s="7">
        <f>ButceYil-1</f>
        <v>2009</v>
      </c>
      <c r="K14" s="7" t="str">
        <f>ButceYil</f>
        <v>2010</v>
      </c>
      <c r="L14" s="7">
        <f>ButceYil-1</f>
        <v>2009</v>
      </c>
      <c r="M14" s="7" t="str">
        <f>ButceYil</f>
        <v>2010</v>
      </c>
      <c r="P14" s="7">
        <f>ButceYil-1</f>
        <v>2009</v>
      </c>
      <c r="Q14" s="7" t="str">
        <f>ButceYil</f>
        <v>2010</v>
      </c>
      <c r="R14" s="7">
        <f>ButceYil-1</f>
        <v>2009</v>
      </c>
      <c r="S14" s="7" t="str">
        <f>ButceYil</f>
        <v>2010</v>
      </c>
      <c r="T14" s="7">
        <f>ButceYil-1</f>
        <v>2009</v>
      </c>
      <c r="U14" s="7" t="str">
        <f>ButceYil</f>
        <v>2010</v>
      </c>
      <c r="V14" s="7">
        <f>ButceYil-1</f>
        <v>2009</v>
      </c>
      <c r="W14" s="7" t="str">
        <f>ButceYil</f>
        <v>2010</v>
      </c>
      <c r="X14" s="7">
        <f>ButceYil-1</f>
        <v>2009</v>
      </c>
      <c r="Y14" s="7" t="str">
        <f>ButceYil</f>
        <v>2010</v>
      </c>
      <c r="Z14" s="7">
        <f>ButceYil-1</f>
        <v>2009</v>
      </c>
      <c r="AA14" s="7" t="str">
        <f>ButceYil</f>
        <v>2010</v>
      </c>
      <c r="AB14" s="7">
        <f>ButceYil-1</f>
        <v>2009</v>
      </c>
      <c r="AC14" s="7" t="str">
        <f>ButceYil</f>
        <v>2010</v>
      </c>
      <c r="AD14" s="7">
        <f>ButceYil-1</f>
        <v>2009</v>
      </c>
      <c r="AE14" s="7" t="str">
        <f>ButceYil</f>
        <v>2010</v>
      </c>
      <c r="AF14" s="7">
        <f>ButceYil-1</f>
        <v>2009</v>
      </c>
      <c r="AG14" s="7" t="str">
        <f>ButceYil</f>
        <v>2010</v>
      </c>
    </row>
    <row r="15" spans="6:33" ht="13.5" hidden="1">
      <c r="F15" s="6" t="s">
        <v>14</v>
      </c>
      <c r="G15" s="7" t="s">
        <v>1</v>
      </c>
      <c r="H15" s="7">
        <v>6</v>
      </c>
      <c r="I15" s="7"/>
      <c r="J15" s="7" t="s">
        <v>1</v>
      </c>
      <c r="K15" s="7" t="s">
        <v>1</v>
      </c>
      <c r="L15" s="7" t="s">
        <v>1</v>
      </c>
      <c r="M15" s="7" t="s">
        <v>1</v>
      </c>
      <c r="P15" s="7" t="s">
        <v>1</v>
      </c>
      <c r="Q15" s="7" t="s">
        <v>1</v>
      </c>
      <c r="R15" s="7" t="s">
        <v>1</v>
      </c>
      <c r="S15" s="7" t="s">
        <v>1</v>
      </c>
      <c r="T15" s="7" t="s">
        <v>1</v>
      </c>
      <c r="U15" s="7" t="s">
        <v>1</v>
      </c>
      <c r="V15" s="7" t="s">
        <v>1</v>
      </c>
      <c r="W15" s="7" t="s">
        <v>1</v>
      </c>
      <c r="X15" s="7" t="s">
        <v>1</v>
      </c>
      <c r="Y15" s="7" t="s">
        <v>1</v>
      </c>
      <c r="Z15" s="7" t="s">
        <v>1</v>
      </c>
      <c r="AA15" s="7" t="s">
        <v>1</v>
      </c>
      <c r="AB15" s="7" t="s">
        <v>1</v>
      </c>
      <c r="AC15" s="7" t="s">
        <v>1</v>
      </c>
      <c r="AD15" s="7" t="s">
        <v>1</v>
      </c>
      <c r="AE15" s="7" t="s">
        <v>1</v>
      </c>
      <c r="AF15" s="7" t="s">
        <v>1</v>
      </c>
      <c r="AG15" s="7" t="s">
        <v>1</v>
      </c>
    </row>
    <row r="16" spans="6:33" ht="13.5" hidden="1">
      <c r="F16" s="6" t="s">
        <v>15</v>
      </c>
      <c r="G16" s="7">
        <v>12</v>
      </c>
      <c r="H16" s="7" t="s">
        <v>1</v>
      </c>
      <c r="I16" s="7"/>
      <c r="J16" s="7">
        <v>1</v>
      </c>
      <c r="K16" s="7">
        <v>1</v>
      </c>
      <c r="L16" s="7">
        <v>2</v>
      </c>
      <c r="M16" s="7">
        <v>2</v>
      </c>
      <c r="P16" s="7">
        <v>3</v>
      </c>
      <c r="Q16" s="7">
        <v>3</v>
      </c>
      <c r="R16" s="7">
        <v>3</v>
      </c>
      <c r="S16" s="7">
        <v>3</v>
      </c>
      <c r="T16" s="7">
        <v>4</v>
      </c>
      <c r="U16" s="7">
        <v>4</v>
      </c>
      <c r="V16" s="7">
        <v>4</v>
      </c>
      <c r="W16" s="7">
        <v>4</v>
      </c>
      <c r="X16" s="7">
        <v>5</v>
      </c>
      <c r="Y16" s="7">
        <v>5</v>
      </c>
      <c r="Z16" s="7">
        <v>5</v>
      </c>
      <c r="AA16" s="7">
        <v>5</v>
      </c>
      <c r="AB16" s="7">
        <v>6</v>
      </c>
      <c r="AC16" s="7">
        <v>6</v>
      </c>
      <c r="AD16" s="7">
        <v>6</v>
      </c>
      <c r="AE16" s="7">
        <v>6</v>
      </c>
      <c r="AF16" s="7">
        <v>6</v>
      </c>
      <c r="AG16" s="7">
        <v>6</v>
      </c>
    </row>
    <row r="17" spans="6:33" ht="13.5" hidden="1">
      <c r="F17" s="6" t="s">
        <v>16</v>
      </c>
      <c r="G17" s="16" t="str">
        <f aca="true" t="shared" si="0" ref="G17:M17">KurKod</f>
        <v>22.81</v>
      </c>
      <c r="H17" s="16" t="str">
        <f t="shared" si="0"/>
        <v>22.81</v>
      </c>
      <c r="J17" s="16" t="str">
        <f t="shared" si="0"/>
        <v>22.81</v>
      </c>
      <c r="K17" s="16" t="str">
        <f t="shared" si="0"/>
        <v>22.81</v>
      </c>
      <c r="L17" s="16" t="str">
        <f t="shared" si="0"/>
        <v>22.81</v>
      </c>
      <c r="M17" s="16" t="str">
        <f t="shared" si="0"/>
        <v>22.81</v>
      </c>
      <c r="P17" s="16" t="str">
        <f aca="true" t="shared" si="1" ref="P17:AG17">KurKod</f>
        <v>22.81</v>
      </c>
      <c r="Q17" s="16" t="str">
        <f t="shared" si="1"/>
        <v>22.81</v>
      </c>
      <c r="R17" s="16" t="str">
        <f t="shared" si="1"/>
        <v>22.81</v>
      </c>
      <c r="S17" s="16" t="str">
        <f t="shared" si="1"/>
        <v>22.81</v>
      </c>
      <c r="T17" s="16" t="str">
        <f t="shared" si="1"/>
        <v>22.81</v>
      </c>
      <c r="U17" s="16" t="str">
        <f t="shared" si="1"/>
        <v>22.81</v>
      </c>
      <c r="V17" s="16" t="str">
        <f t="shared" si="1"/>
        <v>22.81</v>
      </c>
      <c r="W17" s="16" t="str">
        <f t="shared" si="1"/>
        <v>22.81</v>
      </c>
      <c r="X17" s="16" t="str">
        <f t="shared" si="1"/>
        <v>22.81</v>
      </c>
      <c r="Y17" s="16" t="str">
        <f t="shared" si="1"/>
        <v>22.81</v>
      </c>
      <c r="Z17" s="16" t="str">
        <f t="shared" si="1"/>
        <v>22.81</v>
      </c>
      <c r="AA17" s="16" t="str">
        <f t="shared" si="1"/>
        <v>22.81</v>
      </c>
      <c r="AB17" s="16" t="str">
        <f t="shared" si="1"/>
        <v>22.81</v>
      </c>
      <c r="AC17" s="16" t="str">
        <f t="shared" si="1"/>
        <v>22.81</v>
      </c>
      <c r="AD17" s="16" t="str">
        <f t="shared" si="1"/>
        <v>22.81</v>
      </c>
      <c r="AE17" s="16" t="str">
        <f t="shared" si="1"/>
        <v>22.81</v>
      </c>
      <c r="AF17" s="16" t="str">
        <f t="shared" si="1"/>
        <v>22.81</v>
      </c>
      <c r="AG17" s="16" t="str">
        <f t="shared" si="1"/>
        <v>22.81</v>
      </c>
    </row>
    <row r="18" spans="6:33" ht="16.5" customHeight="1" hidden="1">
      <c r="F18" s="6" t="s">
        <v>1</v>
      </c>
      <c r="AB18" s="16" t="s">
        <v>1</v>
      </c>
      <c r="AC18" s="16" t="s">
        <v>1</v>
      </c>
      <c r="AD18" s="16" t="s">
        <v>1</v>
      </c>
      <c r="AE18" s="16" t="s">
        <v>1</v>
      </c>
      <c r="AF18" s="16" t="s">
        <v>1</v>
      </c>
      <c r="AG18" s="16" t="s">
        <v>1</v>
      </c>
    </row>
    <row r="19" spans="6:33" ht="16.5" customHeight="1">
      <c r="F19" s="17" t="s">
        <v>17</v>
      </c>
      <c r="G19" s="18" t="str">
        <f>ButceYil</f>
        <v>2010</v>
      </c>
      <c r="AB19" s="16" t="s">
        <v>1</v>
      </c>
      <c r="AC19" s="16" t="s">
        <v>1</v>
      </c>
      <c r="AD19" s="16" t="s">
        <v>1</v>
      </c>
      <c r="AE19" s="16" t="s">
        <v>1</v>
      </c>
      <c r="AF19" s="16" t="s">
        <v>1</v>
      </c>
      <c r="AG19" s="16" t="s">
        <v>1</v>
      </c>
    </row>
    <row r="20" spans="6:31" ht="17.25" customHeight="1" thickBot="1">
      <c r="F20" s="19" t="s">
        <v>18</v>
      </c>
      <c r="G20" s="50" t="str">
        <f>Kurum</f>
        <v>22.81 - DEVLET METEOROLOJİ İŞLERİ GENEL MÜDÜRLÜĞÜ</v>
      </c>
      <c r="H20" s="50" t="s">
        <v>1</v>
      </c>
      <c r="I20" s="50"/>
      <c r="J20" s="50" t="s">
        <v>1</v>
      </c>
      <c r="K20" s="50" t="s">
        <v>1</v>
      </c>
      <c r="L20" s="50" t="s">
        <v>1</v>
      </c>
      <c r="M20" s="50" t="s">
        <v>1</v>
      </c>
      <c r="N20" s="50" t="s">
        <v>1</v>
      </c>
      <c r="O20" s="50" t="s">
        <v>1</v>
      </c>
      <c r="P20" s="50" t="s">
        <v>1</v>
      </c>
      <c r="Q20" s="50" t="s">
        <v>1</v>
      </c>
      <c r="R20" s="50" t="s">
        <v>1</v>
      </c>
      <c r="S20" s="50" t="s">
        <v>1</v>
      </c>
      <c r="T20" s="50" t="s">
        <v>1</v>
      </c>
      <c r="U20" s="50" t="s">
        <v>1</v>
      </c>
      <c r="V20" s="50" t="s">
        <v>1</v>
      </c>
      <c r="W20" s="50" t="s">
        <v>1</v>
      </c>
      <c r="AB20" s="16" t="s">
        <v>1</v>
      </c>
      <c r="AC20" s="16" t="s">
        <v>1</v>
      </c>
      <c r="AD20" s="16" t="s">
        <v>1</v>
      </c>
      <c r="AE20" s="16" t="s">
        <v>1</v>
      </c>
    </row>
    <row r="21" spans="6:38" ht="33.75" customHeight="1">
      <c r="F21" s="52" t="s">
        <v>1</v>
      </c>
      <c r="G21" s="49" t="str">
        <f>ButceYil-1&amp;" "&amp;"GERÇEKLEŞME TOPLAMI"</f>
        <v>2009 GERÇEKLEŞME TOPLAMI</v>
      </c>
      <c r="H21" s="49" t="str">
        <f>ButceYil&amp;" "&amp;"BAŞLANGIÇ ÖDENEĞİ"</f>
        <v>2010 BAŞLANGIÇ ÖDENEĞİ</v>
      </c>
      <c r="I21" s="55" t="str">
        <f>ButceYil&amp;" "&amp;"REVİZE "</f>
        <v>2010 REVİZE </v>
      </c>
      <c r="J21" s="49" t="s">
        <v>19</v>
      </c>
      <c r="K21" s="49" t="s">
        <v>1</v>
      </c>
      <c r="L21" s="49" t="s">
        <v>20</v>
      </c>
      <c r="M21" s="49" t="s">
        <v>1</v>
      </c>
      <c r="N21" s="49" t="s">
        <v>20</v>
      </c>
      <c r="O21" s="49" t="s">
        <v>1</v>
      </c>
      <c r="P21" s="49" t="s">
        <v>21</v>
      </c>
      <c r="Q21" s="49" t="s">
        <v>1</v>
      </c>
      <c r="R21" s="49" t="s">
        <v>21</v>
      </c>
      <c r="S21" s="49" t="s">
        <v>1</v>
      </c>
      <c r="T21" s="49" t="s">
        <v>22</v>
      </c>
      <c r="U21" s="49" t="s">
        <v>1</v>
      </c>
      <c r="V21" s="49" t="s">
        <v>22</v>
      </c>
      <c r="W21" s="49" t="s">
        <v>1</v>
      </c>
      <c r="X21" s="49" t="s">
        <v>23</v>
      </c>
      <c r="Y21" s="49" t="s">
        <v>1</v>
      </c>
      <c r="Z21" s="49" t="s">
        <v>23</v>
      </c>
      <c r="AA21" s="49" t="s">
        <v>1</v>
      </c>
      <c r="AB21" s="49" t="s">
        <v>24</v>
      </c>
      <c r="AC21" s="49" t="s">
        <v>1</v>
      </c>
      <c r="AD21" s="49" t="s">
        <v>24</v>
      </c>
      <c r="AE21" s="49" t="s">
        <v>1</v>
      </c>
      <c r="AF21" s="49" t="s">
        <v>25</v>
      </c>
      <c r="AG21" s="49" t="s">
        <v>1</v>
      </c>
      <c r="AH21" s="49" t="s">
        <v>26</v>
      </c>
      <c r="AI21" s="49" t="s">
        <v>27</v>
      </c>
      <c r="AJ21" s="49" t="s">
        <v>1</v>
      </c>
      <c r="AK21" s="46" t="s">
        <v>135</v>
      </c>
      <c r="AL21" s="49" t="s">
        <v>136</v>
      </c>
    </row>
    <row r="22" spans="1:38" ht="16.5" customHeight="1" thickBot="1">
      <c r="A22" s="6" t="s">
        <v>8</v>
      </c>
      <c r="B22" s="20" t="s">
        <v>28</v>
      </c>
      <c r="F22" s="53" t="s">
        <v>1</v>
      </c>
      <c r="G22" s="51" t="s">
        <v>1</v>
      </c>
      <c r="H22" s="51" t="s">
        <v>1</v>
      </c>
      <c r="I22" s="56"/>
      <c r="J22" s="21">
        <f>ButceYil-1</f>
        <v>2009</v>
      </c>
      <c r="K22" s="21" t="str">
        <f>ButceYil</f>
        <v>2010</v>
      </c>
      <c r="L22" s="21">
        <f>ButceYil-1</f>
        <v>2009</v>
      </c>
      <c r="M22" s="21" t="str">
        <f>ButceYil</f>
        <v>2010</v>
      </c>
      <c r="N22" s="21">
        <f>ButceYil-1</f>
        <v>2009</v>
      </c>
      <c r="O22" s="21" t="str">
        <f>ButceYil</f>
        <v>2010</v>
      </c>
      <c r="P22" s="21">
        <f>ButceYil-1</f>
        <v>2009</v>
      </c>
      <c r="Q22" s="21" t="str">
        <f>ButceYil</f>
        <v>2010</v>
      </c>
      <c r="R22" s="21">
        <f>ButceYil-1</f>
        <v>2009</v>
      </c>
      <c r="S22" s="21" t="str">
        <f>ButceYil</f>
        <v>2010</v>
      </c>
      <c r="T22" s="21">
        <f>ButceYil-1</f>
        <v>2009</v>
      </c>
      <c r="U22" s="21" t="str">
        <f>ButceYil</f>
        <v>2010</v>
      </c>
      <c r="V22" s="21">
        <f>ButceYil-1</f>
        <v>2009</v>
      </c>
      <c r="W22" s="21" t="str">
        <f>ButceYil</f>
        <v>2010</v>
      </c>
      <c r="X22" s="21">
        <f>ButceYil-1</f>
        <v>2009</v>
      </c>
      <c r="Y22" s="21" t="str">
        <f>ButceYil</f>
        <v>2010</v>
      </c>
      <c r="Z22" s="21">
        <f>ButceYil-1</f>
        <v>2009</v>
      </c>
      <c r="AA22" s="21" t="str">
        <f>ButceYil</f>
        <v>2010</v>
      </c>
      <c r="AB22" s="21">
        <f>ButceYil-1</f>
        <v>2009</v>
      </c>
      <c r="AC22" s="21" t="str">
        <f>ButceYil</f>
        <v>2010</v>
      </c>
      <c r="AD22" s="21">
        <f>ButceYil-1</f>
        <v>2009</v>
      </c>
      <c r="AE22" s="21" t="str">
        <f>ButceYil</f>
        <v>2010</v>
      </c>
      <c r="AF22" s="21">
        <f>ButceYil-1</f>
        <v>2009</v>
      </c>
      <c r="AG22" s="21" t="str">
        <f>ButceYil</f>
        <v>2010</v>
      </c>
      <c r="AH22" s="51" t="s">
        <v>1</v>
      </c>
      <c r="AI22" s="21">
        <f>ButceYil-1</f>
        <v>2009</v>
      </c>
      <c r="AJ22" s="21" t="str">
        <f>ButceYil</f>
        <v>2010</v>
      </c>
      <c r="AK22" s="21">
        <v>2010</v>
      </c>
      <c r="AL22" s="51" t="s">
        <v>1</v>
      </c>
    </row>
    <row r="23" spans="1:38" ht="14.25" thickBot="1">
      <c r="A23" s="22" t="s">
        <v>1</v>
      </c>
      <c r="B23" s="22" t="s">
        <v>1</v>
      </c>
      <c r="F23" s="23" t="s">
        <v>29</v>
      </c>
      <c r="G23" s="24">
        <f aca="true" t="shared" si="2" ref="G23:AG23">G24+G30+G36+G46+G52+G60+G70+G73+G76</f>
        <v>105266892.14999999</v>
      </c>
      <c r="H23" s="24">
        <f t="shared" si="2"/>
        <v>119696000</v>
      </c>
      <c r="I23" s="24">
        <f>I24+I30+I36+I46+I52+I60+I70+I73+I76</f>
        <v>144200000</v>
      </c>
      <c r="J23" s="24">
        <f t="shared" si="2"/>
        <v>8377650.3</v>
      </c>
      <c r="K23" s="24">
        <f t="shared" si="2"/>
        <v>9752751.48</v>
      </c>
      <c r="L23" s="24">
        <f t="shared" si="2"/>
        <v>26763038.08</v>
      </c>
      <c r="M23" s="24">
        <f t="shared" si="2"/>
        <v>30950332.89</v>
      </c>
      <c r="N23" s="24">
        <f t="shared" si="2"/>
        <v>18385387.78</v>
      </c>
      <c r="O23" s="24">
        <f t="shared" si="2"/>
        <v>21197581.41</v>
      </c>
      <c r="P23" s="24">
        <f t="shared" si="2"/>
        <v>33801797.54</v>
      </c>
      <c r="Q23" s="24">
        <f t="shared" si="2"/>
        <v>38408811.53</v>
      </c>
      <c r="R23" s="24">
        <f t="shared" si="2"/>
        <v>7038759.459999999</v>
      </c>
      <c r="S23" s="24">
        <f t="shared" si="2"/>
        <v>7458478.640000001</v>
      </c>
      <c r="T23" s="24">
        <f t="shared" si="2"/>
        <v>40831794.65</v>
      </c>
      <c r="U23" s="24">
        <f t="shared" si="2"/>
        <v>46154515.169999994</v>
      </c>
      <c r="V23" s="24">
        <f t="shared" si="2"/>
        <v>7029997.11</v>
      </c>
      <c r="W23" s="24">
        <f t="shared" si="2"/>
        <v>7745703.64</v>
      </c>
      <c r="X23" s="24">
        <f t="shared" si="2"/>
        <v>47385664.910000004</v>
      </c>
      <c r="Y23" s="24">
        <f t="shared" si="2"/>
        <v>53806504.11000001</v>
      </c>
      <c r="Z23" s="24">
        <f t="shared" si="2"/>
        <v>6553870.260000003</v>
      </c>
      <c r="AA23" s="24">
        <f t="shared" si="2"/>
        <v>7651988.939999999</v>
      </c>
      <c r="AB23" s="24">
        <f t="shared" si="2"/>
        <v>54649047.93</v>
      </c>
      <c r="AC23" s="24">
        <f t="shared" si="2"/>
        <v>61445430.769999996</v>
      </c>
      <c r="AD23" s="24">
        <f t="shared" si="2"/>
        <v>7263383.0200000005</v>
      </c>
      <c r="AE23" s="24">
        <f t="shared" si="2"/>
        <v>7638926.660000004</v>
      </c>
      <c r="AF23" s="24">
        <f t="shared" si="2"/>
        <v>54649047.93</v>
      </c>
      <c r="AG23" s="24">
        <f t="shared" si="2"/>
        <v>61445430.769999996</v>
      </c>
      <c r="AH23" s="1">
        <f>IF(AG23=0,0,IF(AF23=0,0,(AG23-AF23)/AF23*100))</f>
        <v>12.43641581589031</v>
      </c>
      <c r="AI23" s="2">
        <f>IF(AF23=0,0,IF(G23=0,0,AF23/G23*100))</f>
        <v>51.91475383554391</v>
      </c>
      <c r="AJ23" s="2">
        <f>IF(AG23=0,0,IF(H23=0,0,AG23/H23*100))</f>
        <v>51.334573227175504</v>
      </c>
      <c r="AK23" s="41">
        <f>AK24+AK30+AK36+AK52+AK60</f>
        <v>127538611.56</v>
      </c>
      <c r="AL23" s="1">
        <f>(AK23/I23)*100</f>
        <v>88.44563908460472</v>
      </c>
    </row>
    <row r="24" spans="1:38" ht="14.25" thickBot="1">
      <c r="A24" s="22" t="s">
        <v>1</v>
      </c>
      <c r="B24" s="22" t="s">
        <v>30</v>
      </c>
      <c r="F24" s="25" t="s">
        <v>31</v>
      </c>
      <c r="G24" s="26">
        <v>59404296.36</v>
      </c>
      <c r="H24" s="26">
        <f>H25+H26+H27+H28</f>
        <v>64043000</v>
      </c>
      <c r="I24" s="26">
        <f>I25+I26+I27+I28</f>
        <v>64808000</v>
      </c>
      <c r="J24" s="26">
        <v>7252486.35</v>
      </c>
      <c r="K24" s="26">
        <v>8026720.66</v>
      </c>
      <c r="L24" s="26">
        <v>11851831.21</v>
      </c>
      <c r="M24" s="26">
        <v>13086499.28</v>
      </c>
      <c r="N24" s="26">
        <f aca="true" t="shared" si="3" ref="N24:N55">L24-J24</f>
        <v>4599344.860000001</v>
      </c>
      <c r="O24" s="26">
        <f aca="true" t="shared" si="4" ref="O24:O55">M24-K24</f>
        <v>5059778.619999999</v>
      </c>
      <c r="P24" s="26">
        <v>16947093.97</v>
      </c>
      <c r="Q24" s="26">
        <v>18119337.68</v>
      </c>
      <c r="R24" s="26">
        <f aca="true" t="shared" si="5" ref="R24:R55">P24-L24</f>
        <v>5095262.759999998</v>
      </c>
      <c r="S24" s="26">
        <f aca="true" t="shared" si="6" ref="S24:S55">Q24-M24</f>
        <v>5032838.4</v>
      </c>
      <c r="T24" s="26">
        <v>21737080.83</v>
      </c>
      <c r="U24" s="26">
        <v>23698898.61</v>
      </c>
      <c r="V24" s="26">
        <f aca="true" t="shared" si="7" ref="V24:V55">T24-P24</f>
        <v>4789986.859999999</v>
      </c>
      <c r="W24" s="26">
        <f aca="true" t="shared" si="8" ref="W24:W55">U24-Q24</f>
        <v>5579560.93</v>
      </c>
      <c r="X24" s="26">
        <v>26389188.28</v>
      </c>
      <c r="Y24" s="26">
        <v>28741900.58</v>
      </c>
      <c r="Z24" s="26">
        <f aca="true" t="shared" si="9" ref="Z24:Z55">X24-T24</f>
        <v>4652107.450000003</v>
      </c>
      <c r="AA24" s="26">
        <f aca="true" t="shared" si="10" ref="AA24:AA55">Y24-U24</f>
        <v>5043001.969999999</v>
      </c>
      <c r="AB24" s="26">
        <v>31538581.67</v>
      </c>
      <c r="AC24" s="26">
        <v>33931476.71</v>
      </c>
      <c r="AD24" s="26">
        <f aca="true" t="shared" si="11" ref="AD24:AD55">AB24-X24</f>
        <v>5149393.390000001</v>
      </c>
      <c r="AE24" s="26">
        <f aca="true" t="shared" si="12" ref="AE24:AE55">AC24-Y24</f>
        <v>5189576.130000003</v>
      </c>
      <c r="AF24" s="26">
        <v>31538581.67</v>
      </c>
      <c r="AG24" s="26">
        <v>33931476.71</v>
      </c>
      <c r="AH24" s="1">
        <f aca="true" t="shared" si="13" ref="AH24:AH55">IF(AG24=0,0,IF(AF24=0,0,(AG24-AF24)/AF24*100))</f>
        <v>7.587199275597604</v>
      </c>
      <c r="AI24" s="2">
        <f>IF(AF24=0,0,IF(G24=0,0,AF24/G24*100))</f>
        <v>53.091415272173094</v>
      </c>
      <c r="AJ24" s="2">
        <f>IF(AG24=0,0,IF(H24=0,0,AG24/H24*100))</f>
        <v>52.98233485314554</v>
      </c>
      <c r="AK24" s="42">
        <f>AK25+AK26+AK27+AK28</f>
        <v>64699139.08</v>
      </c>
      <c r="AL24" s="1">
        <f aca="true" t="shared" si="14" ref="AL24:AL67">(AK24/I24)*100</f>
        <v>99.83202549068017</v>
      </c>
    </row>
    <row r="25" spans="1:38" ht="14.25" thickBot="1">
      <c r="A25" s="22" t="s">
        <v>1</v>
      </c>
      <c r="B25" s="22" t="s">
        <v>32</v>
      </c>
      <c r="F25" s="27" t="s">
        <v>33</v>
      </c>
      <c r="G25" s="28">
        <v>47759781.31</v>
      </c>
      <c r="H25" s="28">
        <v>51491000</v>
      </c>
      <c r="I25" s="28">
        <v>52100000</v>
      </c>
      <c r="J25" s="28">
        <v>5595588.54</v>
      </c>
      <c r="K25" s="28">
        <v>6261495.38</v>
      </c>
      <c r="L25" s="28">
        <v>9408642.69</v>
      </c>
      <c r="M25" s="28">
        <v>10475542.14</v>
      </c>
      <c r="N25" s="36">
        <f t="shared" si="3"/>
        <v>3813054.1499999994</v>
      </c>
      <c r="O25" s="36">
        <f t="shared" si="4"/>
        <v>4214046.760000001</v>
      </c>
      <c r="P25" s="28">
        <v>13244432.25</v>
      </c>
      <c r="Q25" s="28">
        <v>14662662.26</v>
      </c>
      <c r="R25" s="36">
        <f t="shared" si="5"/>
        <v>3835789.5600000005</v>
      </c>
      <c r="S25" s="36">
        <f t="shared" si="6"/>
        <v>4187120.119999999</v>
      </c>
      <c r="T25" s="28">
        <v>17255443.82</v>
      </c>
      <c r="U25" s="28">
        <v>18859506.3</v>
      </c>
      <c r="V25" s="36">
        <f t="shared" si="7"/>
        <v>4011011.5700000003</v>
      </c>
      <c r="W25" s="36">
        <f t="shared" si="8"/>
        <v>4196844.040000001</v>
      </c>
      <c r="X25" s="28">
        <v>21113669.64</v>
      </c>
      <c r="Y25" s="28">
        <v>23056193.49</v>
      </c>
      <c r="Z25" s="36">
        <f t="shared" si="9"/>
        <v>3858225.8200000003</v>
      </c>
      <c r="AA25" s="36">
        <f t="shared" si="10"/>
        <v>4196687.189999998</v>
      </c>
      <c r="AB25" s="28">
        <v>24998050.93</v>
      </c>
      <c r="AC25" s="28">
        <v>27366042.03</v>
      </c>
      <c r="AD25" s="36">
        <f t="shared" si="11"/>
        <v>3884381.289999999</v>
      </c>
      <c r="AE25" s="36">
        <f t="shared" si="12"/>
        <v>4309848.540000003</v>
      </c>
      <c r="AF25" s="28">
        <v>24998050.93</v>
      </c>
      <c r="AG25" s="28">
        <v>27366042.03</v>
      </c>
      <c r="AH25" s="37">
        <f t="shared" si="13"/>
        <v>9.472702918443096</v>
      </c>
      <c r="AI25" s="38">
        <f>IF(AF25=0,0,IF(G25=0,0,AF25/G25*100))</f>
        <v>52.341217326231515</v>
      </c>
      <c r="AJ25" s="38">
        <f>IF(AG25=0,0,IF(H25=0,0,AG25/H25*100))</f>
        <v>53.14723355537861</v>
      </c>
      <c r="AK25" s="43">
        <v>52045002.24</v>
      </c>
      <c r="AL25" s="1">
        <f t="shared" si="14"/>
        <v>99.89443808061421</v>
      </c>
    </row>
    <row r="26" spans="1:38" ht="14.25" thickBot="1">
      <c r="A26" s="22" t="s">
        <v>1</v>
      </c>
      <c r="B26" s="22" t="s">
        <v>34</v>
      </c>
      <c r="F26" s="27" t="s">
        <v>35</v>
      </c>
      <c r="G26" s="28">
        <v>11619129.61</v>
      </c>
      <c r="H26" s="28">
        <v>12516000</v>
      </c>
      <c r="I26" s="28">
        <v>12547000</v>
      </c>
      <c r="J26" s="28">
        <v>1655733.56</v>
      </c>
      <c r="K26" s="28">
        <v>1763863.52</v>
      </c>
      <c r="L26" s="28">
        <v>2440330.6</v>
      </c>
      <c r="M26" s="28">
        <v>2606384.08</v>
      </c>
      <c r="N26" s="36">
        <f t="shared" si="3"/>
        <v>784597.04</v>
      </c>
      <c r="O26" s="36">
        <f t="shared" si="4"/>
        <v>842520.56</v>
      </c>
      <c r="P26" s="28">
        <v>3698581.41</v>
      </c>
      <c r="Q26" s="28">
        <v>3449357.76</v>
      </c>
      <c r="R26" s="36">
        <f t="shared" si="5"/>
        <v>1258250.81</v>
      </c>
      <c r="S26" s="36">
        <f t="shared" si="6"/>
        <v>842973.6799999997</v>
      </c>
      <c r="T26" s="28">
        <v>4476322.31</v>
      </c>
      <c r="U26" s="28">
        <v>4828637.42</v>
      </c>
      <c r="V26" s="36">
        <f t="shared" si="7"/>
        <v>777740.8999999994</v>
      </c>
      <c r="W26" s="36">
        <f t="shared" si="8"/>
        <v>1379279.6600000001</v>
      </c>
      <c r="X26" s="28">
        <v>5268976.23</v>
      </c>
      <c r="Y26" s="28">
        <v>5671827.47</v>
      </c>
      <c r="Z26" s="36">
        <f t="shared" si="9"/>
        <v>792653.9200000009</v>
      </c>
      <c r="AA26" s="36">
        <f t="shared" si="10"/>
        <v>843190.0499999998</v>
      </c>
      <c r="AB26" s="28">
        <v>6532717.52</v>
      </c>
      <c r="AC26" s="28">
        <v>6544701.37</v>
      </c>
      <c r="AD26" s="36">
        <f t="shared" si="11"/>
        <v>1263741.289999999</v>
      </c>
      <c r="AE26" s="36">
        <f t="shared" si="12"/>
        <v>872873.9000000004</v>
      </c>
      <c r="AF26" s="28">
        <v>6532717.52</v>
      </c>
      <c r="AG26" s="28">
        <v>6544701.37</v>
      </c>
      <c r="AH26" s="37">
        <f t="shared" si="13"/>
        <v>0.18344356637665485</v>
      </c>
      <c r="AI26" s="38">
        <f>IF(AF26=0,0,IF(G26=0,0,AF26/G26*100))</f>
        <v>56.22381141507896</v>
      </c>
      <c r="AJ26" s="38">
        <f>IF(AG26=0,0,IF(H26=0,0,AG26/H26*100))</f>
        <v>52.290678891019496</v>
      </c>
      <c r="AK26" s="43">
        <v>12508164.43</v>
      </c>
      <c r="AL26" s="1">
        <f t="shared" si="14"/>
        <v>99.69047923806488</v>
      </c>
    </row>
    <row r="27" spans="1:38" ht="14.25" thickBot="1">
      <c r="A27" s="22" t="s">
        <v>1</v>
      </c>
      <c r="B27" s="29" t="s">
        <v>36</v>
      </c>
      <c r="F27" s="27" t="s">
        <v>37</v>
      </c>
      <c r="G27" s="28">
        <v>19633.54</v>
      </c>
      <c r="H27" s="28">
        <v>21000</v>
      </c>
      <c r="I27" s="28">
        <v>23000</v>
      </c>
      <c r="J27" s="28">
        <v>1164.25</v>
      </c>
      <c r="K27" s="28">
        <v>1361.76</v>
      </c>
      <c r="L27" s="28">
        <v>2857.92</v>
      </c>
      <c r="M27" s="28">
        <v>3260.86</v>
      </c>
      <c r="N27" s="36">
        <f t="shared" si="3"/>
        <v>1693.67</v>
      </c>
      <c r="O27" s="36">
        <f t="shared" si="4"/>
        <v>1899.1000000000001</v>
      </c>
      <c r="P27" s="28">
        <v>4080.31</v>
      </c>
      <c r="Q27" s="28">
        <v>4693.26</v>
      </c>
      <c r="R27" s="36">
        <f t="shared" si="5"/>
        <v>1222.3899999999999</v>
      </c>
      <c r="S27" s="36">
        <f t="shared" si="6"/>
        <v>1432.4</v>
      </c>
      <c r="T27" s="28">
        <v>5314.7</v>
      </c>
      <c r="U27" s="28">
        <v>6818.29</v>
      </c>
      <c r="V27" s="36">
        <f t="shared" si="7"/>
        <v>1234.3899999999999</v>
      </c>
      <c r="W27" s="36">
        <f t="shared" si="8"/>
        <v>2125.0299999999997</v>
      </c>
      <c r="X27" s="28">
        <v>6542.41</v>
      </c>
      <c r="Y27" s="28">
        <v>8340.26</v>
      </c>
      <c r="Z27" s="36">
        <f t="shared" si="9"/>
        <v>1227.71</v>
      </c>
      <c r="AA27" s="36">
        <f t="shared" si="10"/>
        <v>1521.9700000000003</v>
      </c>
      <c r="AB27" s="28">
        <v>7813.22</v>
      </c>
      <c r="AC27" s="28">
        <v>9858.51</v>
      </c>
      <c r="AD27" s="36">
        <f t="shared" si="11"/>
        <v>1270.8100000000004</v>
      </c>
      <c r="AE27" s="36">
        <f t="shared" si="12"/>
        <v>1518.25</v>
      </c>
      <c r="AF27" s="28">
        <v>7813.22</v>
      </c>
      <c r="AG27" s="28">
        <v>9858.51</v>
      </c>
      <c r="AH27" s="37">
        <f t="shared" si="13"/>
        <v>26.17729950007807</v>
      </c>
      <c r="AI27" s="38">
        <f>IF(AF27=0,0,IF(G27=0,0,AF27/G27*100))</f>
        <v>39.7952687085467</v>
      </c>
      <c r="AJ27" s="38">
        <f>IF(AG27=0,0,IF(H27=0,0,AG27/H27*100))</f>
        <v>46.94528571428572</v>
      </c>
      <c r="AK27" s="43">
        <v>21911.79</v>
      </c>
      <c r="AL27" s="1">
        <f t="shared" si="14"/>
        <v>95.26865217391305</v>
      </c>
    </row>
    <row r="28" spans="1:38" ht="14.25" thickBot="1">
      <c r="A28" s="22" t="s">
        <v>1</v>
      </c>
      <c r="B28" s="22" t="s">
        <v>38</v>
      </c>
      <c r="F28" s="27" t="s">
        <v>39</v>
      </c>
      <c r="G28" s="28">
        <v>5751.9</v>
      </c>
      <c r="H28" s="28">
        <v>15000</v>
      </c>
      <c r="I28" s="28">
        <v>138000</v>
      </c>
      <c r="J28" s="28">
        <v>0</v>
      </c>
      <c r="K28" s="28">
        <v>0</v>
      </c>
      <c r="L28" s="28">
        <v>0</v>
      </c>
      <c r="M28" s="28">
        <v>1312.2</v>
      </c>
      <c r="N28" s="36">
        <f t="shared" si="3"/>
        <v>0</v>
      </c>
      <c r="O28" s="36">
        <f t="shared" si="4"/>
        <v>1312.2</v>
      </c>
      <c r="P28" s="28">
        <v>0</v>
      </c>
      <c r="Q28" s="28">
        <v>2624.4</v>
      </c>
      <c r="R28" s="36">
        <f t="shared" si="5"/>
        <v>0</v>
      </c>
      <c r="S28" s="36">
        <f t="shared" si="6"/>
        <v>1312.2</v>
      </c>
      <c r="T28" s="28">
        <v>0</v>
      </c>
      <c r="U28" s="28">
        <v>3936.6</v>
      </c>
      <c r="V28" s="36">
        <f t="shared" si="7"/>
        <v>0</v>
      </c>
      <c r="W28" s="36">
        <f t="shared" si="8"/>
        <v>1312.1999999999998</v>
      </c>
      <c r="X28" s="28">
        <v>0</v>
      </c>
      <c r="Y28" s="28">
        <v>5539.36</v>
      </c>
      <c r="Z28" s="36">
        <f t="shared" si="9"/>
        <v>0</v>
      </c>
      <c r="AA28" s="36">
        <f t="shared" si="10"/>
        <v>1602.7599999999998</v>
      </c>
      <c r="AB28" s="28">
        <v>0</v>
      </c>
      <c r="AC28" s="28">
        <v>10874.8</v>
      </c>
      <c r="AD28" s="36">
        <f t="shared" si="11"/>
        <v>0</v>
      </c>
      <c r="AE28" s="36">
        <f t="shared" si="12"/>
        <v>5335.44</v>
      </c>
      <c r="AF28" s="28">
        <v>0</v>
      </c>
      <c r="AG28" s="28">
        <v>10874.8</v>
      </c>
      <c r="AH28" s="37">
        <f t="shared" si="13"/>
        <v>0</v>
      </c>
      <c r="AI28" s="38">
        <f>IF(AF28=0,0,IF(G28=0,0,AF28/G28*100))</f>
        <v>0</v>
      </c>
      <c r="AJ28" s="38">
        <f>IF(AG28=0,0,IF(H28=0,0,AG28/H28*100))</f>
        <v>72.49866666666667</v>
      </c>
      <c r="AK28" s="43">
        <v>124060.62</v>
      </c>
      <c r="AL28" s="1">
        <f t="shared" si="14"/>
        <v>89.899</v>
      </c>
    </row>
    <row r="29" spans="2:38" ht="14.25" thickBot="1">
      <c r="B29" s="22" t="s">
        <v>40</v>
      </c>
      <c r="F29" s="27" t="s">
        <v>41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36">
        <f t="shared" si="3"/>
        <v>0</v>
      </c>
      <c r="O29" s="36">
        <f t="shared" si="4"/>
        <v>0</v>
      </c>
      <c r="P29" s="28">
        <v>0</v>
      </c>
      <c r="Q29" s="28">
        <v>0</v>
      </c>
      <c r="R29" s="36">
        <f t="shared" si="5"/>
        <v>0</v>
      </c>
      <c r="S29" s="36">
        <f t="shared" si="6"/>
        <v>0</v>
      </c>
      <c r="T29" s="28">
        <v>0</v>
      </c>
      <c r="U29" s="28">
        <v>0</v>
      </c>
      <c r="V29" s="36">
        <f t="shared" si="7"/>
        <v>0</v>
      </c>
      <c r="W29" s="36">
        <f t="shared" si="8"/>
        <v>0</v>
      </c>
      <c r="X29" s="28">
        <v>0</v>
      </c>
      <c r="Y29" s="28">
        <v>0</v>
      </c>
      <c r="Z29" s="36">
        <f t="shared" si="9"/>
        <v>0</v>
      </c>
      <c r="AA29" s="36">
        <f t="shared" si="10"/>
        <v>0</v>
      </c>
      <c r="AB29" s="28">
        <v>0</v>
      </c>
      <c r="AC29" s="28">
        <v>0</v>
      </c>
      <c r="AD29" s="36">
        <f t="shared" si="11"/>
        <v>0</v>
      </c>
      <c r="AE29" s="36">
        <f t="shared" si="12"/>
        <v>0</v>
      </c>
      <c r="AF29" s="28">
        <v>0</v>
      </c>
      <c r="AG29" s="28">
        <v>0</v>
      </c>
      <c r="AH29" s="37">
        <f t="shared" si="13"/>
        <v>0</v>
      </c>
      <c r="AI29" s="38">
        <f>IF(AF29=0,0,IF(G29=0,0,AF29/G29*100))</f>
        <v>0</v>
      </c>
      <c r="AJ29" s="38">
        <f>IF(AG29=0,0,IF(H29=0,0,AG29/H29*100))</f>
        <v>0</v>
      </c>
      <c r="AK29" s="43"/>
      <c r="AL29" s="1" t="s">
        <v>137</v>
      </c>
    </row>
    <row r="30" spans="1:38" ht="14.25" thickBot="1">
      <c r="A30" s="22" t="s">
        <v>1</v>
      </c>
      <c r="B30" s="22" t="s">
        <v>42</v>
      </c>
      <c r="F30" s="25" t="s">
        <v>43</v>
      </c>
      <c r="G30" s="26">
        <v>8481087.71</v>
      </c>
      <c r="H30" s="26">
        <v>14153000</v>
      </c>
      <c r="I30" s="26">
        <f>I31+I32+I33+I34</f>
        <v>14335000</v>
      </c>
      <c r="J30" s="26">
        <v>983357.33</v>
      </c>
      <c r="K30" s="26">
        <v>1536828.8</v>
      </c>
      <c r="L30" s="26">
        <v>1670266.33</v>
      </c>
      <c r="M30" s="26">
        <v>2719321.65</v>
      </c>
      <c r="N30" s="26">
        <f t="shared" si="3"/>
        <v>686909.0000000001</v>
      </c>
      <c r="O30" s="26">
        <f t="shared" si="4"/>
        <v>1182492.8499999999</v>
      </c>
      <c r="P30" s="26">
        <v>2362622.05</v>
      </c>
      <c r="Q30" s="26">
        <v>3900844.13</v>
      </c>
      <c r="R30" s="26">
        <f t="shared" si="5"/>
        <v>692355.7199999997</v>
      </c>
      <c r="S30" s="26">
        <f t="shared" si="6"/>
        <v>1181522.48</v>
      </c>
      <c r="T30" s="26">
        <v>3053325.54</v>
      </c>
      <c r="U30" s="26">
        <v>5081991.26</v>
      </c>
      <c r="V30" s="26">
        <f t="shared" si="7"/>
        <v>690703.4900000002</v>
      </c>
      <c r="W30" s="26">
        <f t="shared" si="8"/>
        <v>1181147.13</v>
      </c>
      <c r="X30" s="26">
        <v>3745021.88</v>
      </c>
      <c r="Y30" s="26">
        <v>6259166.84</v>
      </c>
      <c r="Z30" s="26">
        <f t="shared" si="9"/>
        <v>691696.3399999999</v>
      </c>
      <c r="AA30" s="26">
        <f t="shared" si="10"/>
        <v>1177175.58</v>
      </c>
      <c r="AB30" s="26">
        <v>4441216.5</v>
      </c>
      <c r="AC30" s="26">
        <v>7446212.98</v>
      </c>
      <c r="AD30" s="26">
        <f t="shared" si="11"/>
        <v>696194.6200000001</v>
      </c>
      <c r="AE30" s="26">
        <f t="shared" si="12"/>
        <v>1187046.1400000006</v>
      </c>
      <c r="AF30" s="26">
        <v>4441216.5</v>
      </c>
      <c r="AG30" s="26">
        <v>7446212.98</v>
      </c>
      <c r="AH30" s="1">
        <f t="shared" si="13"/>
        <v>67.66156254710845</v>
      </c>
      <c r="AI30" s="2">
        <f>IF(AF30=0,0,IF(G30=0,0,AF30/G30*100))</f>
        <v>52.36611920383027</v>
      </c>
      <c r="AJ30" s="2">
        <f>IF(AG30=0,0,IF(H30=0,0,AG30/H30*100))</f>
        <v>52.61225874372924</v>
      </c>
      <c r="AK30" s="42">
        <f>AK31+AK32+AK33+AK34</f>
        <v>14297587.16</v>
      </c>
      <c r="AL30" s="1">
        <f t="shared" si="14"/>
        <v>99.73901053365888</v>
      </c>
    </row>
    <row r="31" spans="2:38" ht="14.25" thickBot="1">
      <c r="B31" s="29" t="s">
        <v>44</v>
      </c>
      <c r="F31" s="27" t="s">
        <v>33</v>
      </c>
      <c r="G31" s="28">
        <v>7264180.11</v>
      </c>
      <c r="H31" s="28">
        <v>12396000</v>
      </c>
      <c r="I31" s="28">
        <v>12315000</v>
      </c>
      <c r="J31" s="28">
        <v>839019.18</v>
      </c>
      <c r="K31" s="28">
        <v>1323469.9</v>
      </c>
      <c r="L31" s="28">
        <v>1427765.48</v>
      </c>
      <c r="M31" s="28">
        <v>2341911.11</v>
      </c>
      <c r="N31" s="36">
        <f t="shared" si="3"/>
        <v>588746.2999999999</v>
      </c>
      <c r="O31" s="36">
        <f t="shared" si="4"/>
        <v>1018441.21</v>
      </c>
      <c r="P31" s="28">
        <v>2021554.49</v>
      </c>
      <c r="Q31" s="28">
        <v>3359892.68</v>
      </c>
      <c r="R31" s="36">
        <f t="shared" si="5"/>
        <v>593789.01</v>
      </c>
      <c r="S31" s="36">
        <f t="shared" si="6"/>
        <v>1017981.5700000003</v>
      </c>
      <c r="T31" s="28">
        <v>2613511.72</v>
      </c>
      <c r="U31" s="28">
        <v>4374097.22</v>
      </c>
      <c r="V31" s="36">
        <f t="shared" si="7"/>
        <v>591957.2300000002</v>
      </c>
      <c r="W31" s="36">
        <f t="shared" si="8"/>
        <v>1014204.5399999996</v>
      </c>
      <c r="X31" s="28">
        <v>3206789.05</v>
      </c>
      <c r="Y31" s="28">
        <v>5389920.99</v>
      </c>
      <c r="Z31" s="36">
        <f t="shared" si="9"/>
        <v>593277.3299999996</v>
      </c>
      <c r="AA31" s="36">
        <f t="shared" si="10"/>
        <v>1015823.7700000005</v>
      </c>
      <c r="AB31" s="28">
        <v>3804353.22</v>
      </c>
      <c r="AC31" s="28">
        <v>6410724.99</v>
      </c>
      <c r="AD31" s="36">
        <f t="shared" si="11"/>
        <v>597564.1700000004</v>
      </c>
      <c r="AE31" s="36">
        <f t="shared" si="12"/>
        <v>1020804</v>
      </c>
      <c r="AF31" s="28">
        <v>3804353.22</v>
      </c>
      <c r="AG31" s="28">
        <v>6410724.99</v>
      </c>
      <c r="AH31" s="37">
        <f t="shared" si="13"/>
        <v>68.51024653278645</v>
      </c>
      <c r="AI31" s="38">
        <f>IF(AF31=0,0,IF(G31=0,0,AF31/G31*100))</f>
        <v>52.37140547716954</v>
      </c>
      <c r="AJ31" s="38">
        <f>IF(AG31=0,0,IF(H31=0,0,AG31/H31*100))</f>
        <v>51.71607768635044</v>
      </c>
      <c r="AK31" s="43">
        <v>12297722.11</v>
      </c>
      <c r="AL31" s="1">
        <f t="shared" si="14"/>
        <v>99.85970044660982</v>
      </c>
    </row>
    <row r="32" spans="2:38" ht="14.25" thickBot="1">
      <c r="B32" s="29" t="s">
        <v>45</v>
      </c>
      <c r="F32" s="27" t="s">
        <v>46</v>
      </c>
      <c r="G32" s="28">
        <v>1211981</v>
      </c>
      <c r="H32" s="28">
        <v>1749000</v>
      </c>
      <c r="I32" s="28">
        <v>1985000</v>
      </c>
      <c r="J32" s="28">
        <v>144079.54</v>
      </c>
      <c r="K32" s="28">
        <v>213055.42</v>
      </c>
      <c r="L32" s="28">
        <v>241862.12</v>
      </c>
      <c r="M32" s="28">
        <v>376680.01</v>
      </c>
      <c r="N32" s="36">
        <f t="shared" si="3"/>
        <v>97782.57999999999</v>
      </c>
      <c r="O32" s="36">
        <f t="shared" si="4"/>
        <v>163624.59</v>
      </c>
      <c r="P32" s="28">
        <v>340156.49</v>
      </c>
      <c r="Q32" s="28">
        <v>539901.21</v>
      </c>
      <c r="R32" s="36">
        <f t="shared" si="5"/>
        <v>98294.37</v>
      </c>
      <c r="S32" s="36">
        <f t="shared" si="6"/>
        <v>163221.19999999995</v>
      </c>
      <c r="T32" s="28">
        <v>438534.05</v>
      </c>
      <c r="U32" s="28">
        <v>706365.45</v>
      </c>
      <c r="V32" s="36">
        <f t="shared" si="7"/>
        <v>98377.56</v>
      </c>
      <c r="W32" s="36">
        <f t="shared" si="8"/>
        <v>166464.24</v>
      </c>
      <c r="X32" s="28">
        <v>536679.49</v>
      </c>
      <c r="Y32" s="28">
        <v>867320.29</v>
      </c>
      <c r="Z32" s="36">
        <f t="shared" si="9"/>
        <v>98145.44</v>
      </c>
      <c r="AA32" s="36">
        <f t="shared" si="10"/>
        <v>160954.84000000008</v>
      </c>
      <c r="AB32" s="28">
        <v>635026.46</v>
      </c>
      <c r="AC32" s="28">
        <v>1032510.44</v>
      </c>
      <c r="AD32" s="36">
        <f t="shared" si="11"/>
        <v>98346.96999999997</v>
      </c>
      <c r="AE32" s="36">
        <f t="shared" si="12"/>
        <v>165190.1499999999</v>
      </c>
      <c r="AF32" s="28">
        <v>635026.46</v>
      </c>
      <c r="AG32" s="28">
        <v>1032510.44</v>
      </c>
      <c r="AH32" s="37">
        <f t="shared" si="13"/>
        <v>62.593294143995195</v>
      </c>
      <c r="AI32" s="38">
        <f>IF(AF32=0,0,IF(G32=0,0,AF32/G32*100))</f>
        <v>52.39574382766726</v>
      </c>
      <c r="AJ32" s="38">
        <f>IF(AG32=0,0,IF(H32=0,0,AG32/H32*100))</f>
        <v>59.03433047455688</v>
      </c>
      <c r="AK32" s="43">
        <v>1973965.91</v>
      </c>
      <c r="AL32" s="1">
        <f t="shared" si="14"/>
        <v>99.44412644836271</v>
      </c>
    </row>
    <row r="33" spans="2:38" ht="14.25" thickBot="1">
      <c r="B33" s="29" t="s">
        <v>47</v>
      </c>
      <c r="F33" s="27" t="s">
        <v>37</v>
      </c>
      <c r="G33" s="28">
        <v>4494.51</v>
      </c>
      <c r="H33" s="28">
        <v>5000</v>
      </c>
      <c r="I33" s="28">
        <v>6000</v>
      </c>
      <c r="J33" s="28">
        <v>258.61</v>
      </c>
      <c r="K33" s="28">
        <v>303.48</v>
      </c>
      <c r="L33" s="28">
        <v>638.73</v>
      </c>
      <c r="M33" s="28">
        <v>730.53</v>
      </c>
      <c r="N33" s="36">
        <f t="shared" si="3"/>
        <v>380.12</v>
      </c>
      <c r="O33" s="36">
        <f t="shared" si="4"/>
        <v>427.04999999999995</v>
      </c>
      <c r="P33" s="28">
        <v>911.07</v>
      </c>
      <c r="Q33" s="28">
        <v>1050.24</v>
      </c>
      <c r="R33" s="36">
        <f t="shared" si="5"/>
        <v>272.34000000000003</v>
      </c>
      <c r="S33" s="36">
        <f t="shared" si="6"/>
        <v>319.71000000000004</v>
      </c>
      <c r="T33" s="28">
        <v>1279.77</v>
      </c>
      <c r="U33" s="28">
        <v>1528.59</v>
      </c>
      <c r="V33" s="36">
        <f t="shared" si="7"/>
        <v>368.69999999999993</v>
      </c>
      <c r="W33" s="36">
        <f t="shared" si="8"/>
        <v>478.3499999999999</v>
      </c>
      <c r="X33" s="28">
        <v>1553.34</v>
      </c>
      <c r="Y33" s="28">
        <v>1868.9</v>
      </c>
      <c r="Z33" s="36">
        <f t="shared" si="9"/>
        <v>273.56999999999994</v>
      </c>
      <c r="AA33" s="36">
        <f t="shared" si="10"/>
        <v>340.3100000000002</v>
      </c>
      <c r="AB33" s="28">
        <v>1836.82</v>
      </c>
      <c r="AC33" s="28">
        <v>2208.69</v>
      </c>
      <c r="AD33" s="36">
        <f t="shared" si="11"/>
        <v>283.48</v>
      </c>
      <c r="AE33" s="36">
        <f t="shared" si="12"/>
        <v>339.78999999999996</v>
      </c>
      <c r="AF33" s="28">
        <v>1836.82</v>
      </c>
      <c r="AG33" s="28">
        <v>2208.69</v>
      </c>
      <c r="AH33" s="37">
        <f t="shared" si="13"/>
        <v>20.245315273135102</v>
      </c>
      <c r="AI33" s="38">
        <f>IF(AF33=0,0,IF(G33=0,0,AF33/G33*100))</f>
        <v>40.86808128138551</v>
      </c>
      <c r="AJ33" s="38">
        <f>IF(AG33=0,0,IF(H33=0,0,AG33/H33*100))</f>
        <v>44.1738</v>
      </c>
      <c r="AK33" s="43">
        <v>4920.48</v>
      </c>
      <c r="AL33" s="1">
        <f t="shared" si="14"/>
        <v>82.008</v>
      </c>
    </row>
    <row r="34" spans="2:38" ht="14.25" thickBot="1">
      <c r="B34" s="29" t="s">
        <v>48</v>
      </c>
      <c r="F34" s="27" t="s">
        <v>39</v>
      </c>
      <c r="G34" s="28">
        <v>432.09</v>
      </c>
      <c r="H34" s="28">
        <v>3000</v>
      </c>
      <c r="I34" s="28">
        <v>29000</v>
      </c>
      <c r="J34" s="28">
        <v>0</v>
      </c>
      <c r="K34" s="28">
        <v>0</v>
      </c>
      <c r="L34" s="28">
        <v>0</v>
      </c>
      <c r="M34" s="28">
        <v>0</v>
      </c>
      <c r="N34" s="36">
        <f t="shared" si="3"/>
        <v>0</v>
      </c>
      <c r="O34" s="36">
        <f t="shared" si="4"/>
        <v>0</v>
      </c>
      <c r="P34" s="28">
        <v>0</v>
      </c>
      <c r="Q34" s="28">
        <v>0</v>
      </c>
      <c r="R34" s="36">
        <f t="shared" si="5"/>
        <v>0</v>
      </c>
      <c r="S34" s="36">
        <f t="shared" si="6"/>
        <v>0</v>
      </c>
      <c r="T34" s="28">
        <v>0</v>
      </c>
      <c r="U34" s="28">
        <v>0</v>
      </c>
      <c r="V34" s="36">
        <f t="shared" si="7"/>
        <v>0</v>
      </c>
      <c r="W34" s="36">
        <f t="shared" si="8"/>
        <v>0</v>
      </c>
      <c r="X34" s="28">
        <v>0</v>
      </c>
      <c r="Y34" s="28">
        <v>56.66</v>
      </c>
      <c r="Z34" s="36">
        <f t="shared" si="9"/>
        <v>0</v>
      </c>
      <c r="AA34" s="36">
        <f t="shared" si="10"/>
        <v>56.66</v>
      </c>
      <c r="AB34" s="28">
        <v>0</v>
      </c>
      <c r="AC34" s="28">
        <v>768.86</v>
      </c>
      <c r="AD34" s="36">
        <f t="shared" si="11"/>
        <v>0</v>
      </c>
      <c r="AE34" s="36">
        <f t="shared" si="12"/>
        <v>712.2</v>
      </c>
      <c r="AF34" s="28">
        <v>0</v>
      </c>
      <c r="AG34" s="28">
        <v>768.86</v>
      </c>
      <c r="AH34" s="37">
        <f t="shared" si="13"/>
        <v>0</v>
      </c>
      <c r="AI34" s="38">
        <f>IF(AF34=0,0,IF(G34=0,0,AF34/G34*100))</f>
        <v>0</v>
      </c>
      <c r="AJ34" s="38">
        <f>IF(AG34=0,0,IF(H34=0,0,AG34/H34*100))</f>
        <v>25.628666666666668</v>
      </c>
      <c r="AK34" s="43">
        <v>20978.66</v>
      </c>
      <c r="AL34" s="1">
        <f t="shared" si="14"/>
        <v>72.34020689655173</v>
      </c>
    </row>
    <row r="35" spans="2:38" ht="14.25" thickBot="1">
      <c r="B35" s="29" t="s">
        <v>49</v>
      </c>
      <c r="F35" s="27" t="s">
        <v>41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36">
        <f t="shared" si="3"/>
        <v>0</v>
      </c>
      <c r="O35" s="36">
        <f t="shared" si="4"/>
        <v>0</v>
      </c>
      <c r="P35" s="28">
        <v>0</v>
      </c>
      <c r="Q35" s="28">
        <v>0</v>
      </c>
      <c r="R35" s="36">
        <f t="shared" si="5"/>
        <v>0</v>
      </c>
      <c r="S35" s="36">
        <f t="shared" si="6"/>
        <v>0</v>
      </c>
      <c r="T35" s="28">
        <v>0</v>
      </c>
      <c r="U35" s="28">
        <v>0</v>
      </c>
      <c r="V35" s="36">
        <f t="shared" si="7"/>
        <v>0</v>
      </c>
      <c r="W35" s="36">
        <f t="shared" si="8"/>
        <v>0</v>
      </c>
      <c r="X35" s="28">
        <v>0</v>
      </c>
      <c r="Y35" s="28">
        <v>0</v>
      </c>
      <c r="Z35" s="36">
        <f t="shared" si="9"/>
        <v>0</v>
      </c>
      <c r="AA35" s="36">
        <f t="shared" si="10"/>
        <v>0</v>
      </c>
      <c r="AB35" s="28">
        <v>0</v>
      </c>
      <c r="AC35" s="28">
        <v>0</v>
      </c>
      <c r="AD35" s="36">
        <f t="shared" si="11"/>
        <v>0</v>
      </c>
      <c r="AE35" s="36">
        <f t="shared" si="12"/>
        <v>0</v>
      </c>
      <c r="AF35" s="28">
        <v>0</v>
      </c>
      <c r="AG35" s="28">
        <v>0</v>
      </c>
      <c r="AH35" s="37">
        <f t="shared" si="13"/>
        <v>0</v>
      </c>
      <c r="AI35" s="38">
        <f>IF(AF35=0,0,IF(G35=0,0,AF35/G35*100))</f>
        <v>0</v>
      </c>
      <c r="AJ35" s="38">
        <f>IF(AG35=0,0,IF(H35=0,0,AG35/H35*100))</f>
        <v>0</v>
      </c>
      <c r="AK35" s="43"/>
      <c r="AL35" s="1" t="s">
        <v>137</v>
      </c>
    </row>
    <row r="36" spans="2:38" ht="14.25" thickBot="1">
      <c r="B36" s="29" t="s">
        <v>50</v>
      </c>
      <c r="F36" s="25" t="s">
        <v>51</v>
      </c>
      <c r="G36" s="26">
        <v>16256193.85</v>
      </c>
      <c r="H36" s="26">
        <v>8911000</v>
      </c>
      <c r="I36" s="26">
        <f>I37+I38+I39+I40+I41+I42+I43+I44+I45</f>
        <v>12510000</v>
      </c>
      <c r="J36" s="26">
        <v>141806.62</v>
      </c>
      <c r="K36" s="26">
        <v>189202.02</v>
      </c>
      <c r="L36" s="26">
        <v>1104424.35</v>
      </c>
      <c r="M36" s="26">
        <v>806539.15</v>
      </c>
      <c r="N36" s="26">
        <f t="shared" si="3"/>
        <v>962617.7300000001</v>
      </c>
      <c r="O36" s="26">
        <f t="shared" si="4"/>
        <v>617337.13</v>
      </c>
      <c r="P36" s="26">
        <v>2146214.05</v>
      </c>
      <c r="Q36" s="26">
        <v>1765615.32</v>
      </c>
      <c r="R36" s="26">
        <f t="shared" si="5"/>
        <v>1041789.6999999997</v>
      </c>
      <c r="S36" s="26">
        <f t="shared" si="6"/>
        <v>959076.17</v>
      </c>
      <c r="T36" s="26">
        <v>3279484.41</v>
      </c>
      <c r="U36" s="26">
        <v>2577496.32</v>
      </c>
      <c r="V36" s="26">
        <f t="shared" si="7"/>
        <v>1133270.3600000003</v>
      </c>
      <c r="W36" s="26">
        <f t="shared" si="8"/>
        <v>811880.9999999998</v>
      </c>
      <c r="X36" s="26">
        <v>4464298.54</v>
      </c>
      <c r="Y36" s="26">
        <v>3596927.09</v>
      </c>
      <c r="Z36" s="26">
        <f t="shared" si="9"/>
        <v>1184814.13</v>
      </c>
      <c r="AA36" s="26">
        <f t="shared" si="10"/>
        <v>1019430.77</v>
      </c>
      <c r="AB36" s="26">
        <v>5715029.49</v>
      </c>
      <c r="AC36" s="26">
        <v>4761460.53</v>
      </c>
      <c r="AD36" s="26">
        <f t="shared" si="11"/>
        <v>1250730.9500000002</v>
      </c>
      <c r="AE36" s="26">
        <f t="shared" si="12"/>
        <v>1164533.4400000004</v>
      </c>
      <c r="AF36" s="26">
        <v>5715029.49</v>
      </c>
      <c r="AG36" s="26">
        <v>4761460.53</v>
      </c>
      <c r="AH36" s="1">
        <f t="shared" si="13"/>
        <v>-16.685285030786428</v>
      </c>
      <c r="AI36" s="2">
        <f>IF(AF36=0,0,IF(G36=0,0,AF36/G36*100))</f>
        <v>35.15601218055111</v>
      </c>
      <c r="AJ36" s="2">
        <f>IF(AG36=0,0,IF(H36=0,0,AG36/H36*100))</f>
        <v>53.43351509370441</v>
      </c>
      <c r="AK36" s="42">
        <f>AK37+AK38+AK39+AK40+AK41+AK42+AK43+AK44+AK45</f>
        <v>11905815.87</v>
      </c>
      <c r="AL36" s="1">
        <f t="shared" si="14"/>
        <v>95.17039064748201</v>
      </c>
    </row>
    <row r="37" spans="2:38" ht="14.25" thickBot="1">
      <c r="B37" s="29" t="s">
        <v>52</v>
      </c>
      <c r="F37" s="27" t="s">
        <v>53</v>
      </c>
      <c r="G37" s="28">
        <v>0</v>
      </c>
      <c r="H37" s="28">
        <v>5000</v>
      </c>
      <c r="I37" s="28">
        <v>5000</v>
      </c>
      <c r="J37" s="28">
        <v>0</v>
      </c>
      <c r="K37" s="28">
        <v>0</v>
      </c>
      <c r="L37" s="28">
        <v>0</v>
      </c>
      <c r="M37" s="28">
        <v>0</v>
      </c>
      <c r="N37" s="36">
        <f t="shared" si="3"/>
        <v>0</v>
      </c>
      <c r="O37" s="36">
        <f t="shared" si="4"/>
        <v>0</v>
      </c>
      <c r="P37" s="28">
        <v>0</v>
      </c>
      <c r="Q37" s="28">
        <v>0</v>
      </c>
      <c r="R37" s="36">
        <f t="shared" si="5"/>
        <v>0</v>
      </c>
      <c r="S37" s="36">
        <f t="shared" si="6"/>
        <v>0</v>
      </c>
      <c r="T37" s="28">
        <v>0</v>
      </c>
      <c r="U37" s="28">
        <v>0</v>
      </c>
      <c r="V37" s="36">
        <f t="shared" si="7"/>
        <v>0</v>
      </c>
      <c r="W37" s="36">
        <f t="shared" si="8"/>
        <v>0</v>
      </c>
      <c r="X37" s="28">
        <v>0</v>
      </c>
      <c r="Y37" s="28">
        <v>0</v>
      </c>
      <c r="Z37" s="36">
        <f t="shared" si="9"/>
        <v>0</v>
      </c>
      <c r="AA37" s="36">
        <f t="shared" si="10"/>
        <v>0</v>
      </c>
      <c r="AB37" s="28">
        <v>0</v>
      </c>
      <c r="AC37" s="28">
        <v>2336.4</v>
      </c>
      <c r="AD37" s="36">
        <f t="shared" si="11"/>
        <v>0</v>
      </c>
      <c r="AE37" s="36">
        <f t="shared" si="12"/>
        <v>2336.4</v>
      </c>
      <c r="AF37" s="28">
        <v>0</v>
      </c>
      <c r="AG37" s="28">
        <v>2336.4</v>
      </c>
      <c r="AH37" s="37">
        <f t="shared" si="13"/>
        <v>0</v>
      </c>
      <c r="AI37" s="38">
        <f>IF(AF37=0,0,IF(G37=0,0,AF37/G37*100))</f>
        <v>0</v>
      </c>
      <c r="AJ37" s="38">
        <f>IF(AG37=0,0,IF(H37=0,0,AG37/H37*100))</f>
        <v>46.728</v>
      </c>
      <c r="AK37" s="43">
        <v>4914.7</v>
      </c>
      <c r="AL37" s="1">
        <f t="shared" si="14"/>
        <v>98.294</v>
      </c>
    </row>
    <row r="38" spans="2:38" ht="14.25" thickBot="1">
      <c r="B38" s="29" t="s">
        <v>54</v>
      </c>
      <c r="F38" s="27" t="s">
        <v>55</v>
      </c>
      <c r="G38" s="28">
        <v>4864638.29</v>
      </c>
      <c r="H38" s="28">
        <v>3787000</v>
      </c>
      <c r="I38" s="28">
        <v>5302000</v>
      </c>
      <c r="J38" s="28">
        <v>37039.68</v>
      </c>
      <c r="K38" s="28">
        <v>129387.45</v>
      </c>
      <c r="L38" s="28">
        <v>296951.46</v>
      </c>
      <c r="M38" s="28">
        <v>373525.21</v>
      </c>
      <c r="N38" s="36">
        <f t="shared" si="3"/>
        <v>259911.78000000003</v>
      </c>
      <c r="O38" s="36">
        <f t="shared" si="4"/>
        <v>244137.76</v>
      </c>
      <c r="P38" s="28">
        <v>516207.03</v>
      </c>
      <c r="Q38" s="28">
        <v>543410.2</v>
      </c>
      <c r="R38" s="36">
        <f t="shared" si="5"/>
        <v>219255.57</v>
      </c>
      <c r="S38" s="36">
        <f t="shared" si="6"/>
        <v>169884.98999999993</v>
      </c>
      <c r="T38" s="28">
        <v>875126.93</v>
      </c>
      <c r="U38" s="28">
        <v>772850.05</v>
      </c>
      <c r="V38" s="36">
        <f t="shared" si="7"/>
        <v>358919.9</v>
      </c>
      <c r="W38" s="36">
        <f t="shared" si="8"/>
        <v>229439.8500000001</v>
      </c>
      <c r="X38" s="28">
        <v>1230666.9</v>
      </c>
      <c r="Y38" s="28">
        <v>1070328.1</v>
      </c>
      <c r="Z38" s="36">
        <f t="shared" si="9"/>
        <v>355539.96999999986</v>
      </c>
      <c r="AA38" s="36">
        <f t="shared" si="10"/>
        <v>297478.05000000005</v>
      </c>
      <c r="AB38" s="28">
        <v>1608122.22</v>
      </c>
      <c r="AC38" s="28">
        <v>1490520.35</v>
      </c>
      <c r="AD38" s="36">
        <f t="shared" si="11"/>
        <v>377455.32000000007</v>
      </c>
      <c r="AE38" s="36">
        <f t="shared" si="12"/>
        <v>420192.25</v>
      </c>
      <c r="AF38" s="28">
        <v>1608122.22</v>
      </c>
      <c r="AG38" s="28">
        <v>1490520.35</v>
      </c>
      <c r="AH38" s="37">
        <f t="shared" si="13"/>
        <v>-7.3129932872888155</v>
      </c>
      <c r="AI38" s="38">
        <f>IF(AF38=0,0,IF(G38=0,0,AF38/G38*100))</f>
        <v>33.05738523881084</v>
      </c>
      <c r="AJ38" s="38">
        <f>IF(AG38=0,0,IF(H38=0,0,AG38/H38*100))</f>
        <v>39.35886849749142</v>
      </c>
      <c r="AK38" s="43">
        <v>5081592.85</v>
      </c>
      <c r="AL38" s="1">
        <f t="shared" si="14"/>
        <v>95.84294322897019</v>
      </c>
    </row>
    <row r="39" spans="2:38" ht="14.25" thickBot="1">
      <c r="B39" s="29" t="s">
        <v>56</v>
      </c>
      <c r="F39" s="27" t="s">
        <v>57</v>
      </c>
      <c r="G39" s="28">
        <v>1217469.82</v>
      </c>
      <c r="H39" s="28">
        <v>967000</v>
      </c>
      <c r="I39" s="28">
        <v>1466000</v>
      </c>
      <c r="J39" s="28">
        <v>17601.21</v>
      </c>
      <c r="K39" s="28">
        <v>19788.15</v>
      </c>
      <c r="L39" s="28">
        <v>73835.58</v>
      </c>
      <c r="M39" s="28">
        <v>95451.35</v>
      </c>
      <c r="N39" s="36">
        <f t="shared" si="3"/>
        <v>56234.37</v>
      </c>
      <c r="O39" s="36">
        <f t="shared" si="4"/>
        <v>75663.20000000001</v>
      </c>
      <c r="P39" s="28">
        <v>127121.01</v>
      </c>
      <c r="Q39" s="28">
        <v>178862.33</v>
      </c>
      <c r="R39" s="36">
        <f t="shared" si="5"/>
        <v>53285.42999999999</v>
      </c>
      <c r="S39" s="36">
        <f t="shared" si="6"/>
        <v>83410.97999999998</v>
      </c>
      <c r="T39" s="28">
        <v>198361.29</v>
      </c>
      <c r="U39" s="28">
        <v>335994.03</v>
      </c>
      <c r="V39" s="36">
        <f t="shared" si="7"/>
        <v>71240.28000000001</v>
      </c>
      <c r="W39" s="36">
        <f t="shared" si="8"/>
        <v>157131.70000000004</v>
      </c>
      <c r="X39" s="28">
        <v>296436</v>
      </c>
      <c r="Y39" s="28">
        <v>524429.9</v>
      </c>
      <c r="Z39" s="36">
        <f t="shared" si="9"/>
        <v>98074.70999999999</v>
      </c>
      <c r="AA39" s="36">
        <f t="shared" si="10"/>
        <v>188435.87</v>
      </c>
      <c r="AB39" s="28">
        <v>440879.08</v>
      </c>
      <c r="AC39" s="28">
        <v>641873.71</v>
      </c>
      <c r="AD39" s="36">
        <f t="shared" si="11"/>
        <v>144443.08000000002</v>
      </c>
      <c r="AE39" s="36">
        <f t="shared" si="12"/>
        <v>117443.80999999994</v>
      </c>
      <c r="AF39" s="28">
        <v>440879.08</v>
      </c>
      <c r="AG39" s="28">
        <v>641873.71</v>
      </c>
      <c r="AH39" s="37">
        <f t="shared" si="13"/>
        <v>45.589514022756525</v>
      </c>
      <c r="AI39" s="38">
        <f>IF(AF39=0,0,IF(G39=0,0,AF39/G39*100))</f>
        <v>36.212731745580356</v>
      </c>
      <c r="AJ39" s="38">
        <f>IF(AG39=0,0,IF(H39=0,0,AG39/H39*100))</f>
        <v>66.37783971044468</v>
      </c>
      <c r="AK39" s="43">
        <v>1317855.59</v>
      </c>
      <c r="AL39" s="1">
        <f t="shared" si="14"/>
        <v>89.8946514324693</v>
      </c>
    </row>
    <row r="40" spans="2:38" ht="14.25" thickBot="1">
      <c r="B40" s="29" t="s">
        <v>58</v>
      </c>
      <c r="F40" s="27" t="s">
        <v>59</v>
      </c>
      <c r="G40" s="28">
        <v>47932.29</v>
      </c>
      <c r="H40" s="28">
        <v>38000</v>
      </c>
      <c r="I40" s="28">
        <v>31000</v>
      </c>
      <c r="J40" s="28">
        <v>637</v>
      </c>
      <c r="K40" s="28">
        <v>915.01</v>
      </c>
      <c r="L40" s="28">
        <v>2795.41</v>
      </c>
      <c r="M40" s="28">
        <v>2053.61</v>
      </c>
      <c r="N40" s="36">
        <f t="shared" si="3"/>
        <v>2158.41</v>
      </c>
      <c r="O40" s="36">
        <f t="shared" si="4"/>
        <v>1138.6000000000001</v>
      </c>
      <c r="P40" s="28">
        <v>24826.27</v>
      </c>
      <c r="Q40" s="28">
        <v>3534.98</v>
      </c>
      <c r="R40" s="36">
        <f t="shared" si="5"/>
        <v>22030.86</v>
      </c>
      <c r="S40" s="36">
        <f t="shared" si="6"/>
        <v>1481.37</v>
      </c>
      <c r="T40" s="28">
        <v>26390.1</v>
      </c>
      <c r="U40" s="28">
        <v>3703.72</v>
      </c>
      <c r="V40" s="36">
        <f t="shared" si="7"/>
        <v>1563.829999999998</v>
      </c>
      <c r="W40" s="36">
        <f t="shared" si="8"/>
        <v>168.73999999999978</v>
      </c>
      <c r="X40" s="28">
        <v>27052.8</v>
      </c>
      <c r="Y40" s="28">
        <v>14624.22</v>
      </c>
      <c r="Z40" s="36">
        <f t="shared" si="9"/>
        <v>662.7000000000007</v>
      </c>
      <c r="AA40" s="36">
        <f t="shared" si="10"/>
        <v>10920.5</v>
      </c>
      <c r="AB40" s="28">
        <v>28541.8</v>
      </c>
      <c r="AC40" s="28">
        <v>15644.94</v>
      </c>
      <c r="AD40" s="36">
        <f t="shared" si="11"/>
        <v>1489</v>
      </c>
      <c r="AE40" s="36">
        <f t="shared" si="12"/>
        <v>1020.7200000000012</v>
      </c>
      <c r="AF40" s="28">
        <v>28541.8</v>
      </c>
      <c r="AG40" s="28">
        <v>15644.94</v>
      </c>
      <c r="AH40" s="37">
        <f t="shared" si="13"/>
        <v>-45.18586774485141</v>
      </c>
      <c r="AI40" s="38">
        <f>IF(AF40=0,0,IF(G40=0,0,AF40/G40*100))</f>
        <v>59.54608052317133</v>
      </c>
      <c r="AJ40" s="38">
        <f>IF(AG40=0,0,IF(H40=0,0,AG40/H40*100))</f>
        <v>41.17089473684211</v>
      </c>
      <c r="AK40" s="43">
        <v>26249.2</v>
      </c>
      <c r="AL40" s="1">
        <f t="shared" si="14"/>
        <v>84.67483870967743</v>
      </c>
    </row>
    <row r="41" spans="2:38" ht="14.25" thickBot="1">
      <c r="B41" s="29" t="s">
        <v>60</v>
      </c>
      <c r="F41" s="27" t="s">
        <v>61</v>
      </c>
      <c r="G41" s="28">
        <v>3289196.49</v>
      </c>
      <c r="H41" s="28">
        <v>3680000</v>
      </c>
      <c r="I41" s="28">
        <v>4188000</v>
      </c>
      <c r="J41" s="28">
        <v>36989.72</v>
      </c>
      <c r="K41" s="28">
        <v>39111.41</v>
      </c>
      <c r="L41" s="28">
        <v>305216.29</v>
      </c>
      <c r="M41" s="28">
        <v>312202.66</v>
      </c>
      <c r="N41" s="36">
        <f t="shared" si="3"/>
        <v>268226.56999999995</v>
      </c>
      <c r="O41" s="36">
        <f t="shared" si="4"/>
        <v>273091.25</v>
      </c>
      <c r="P41" s="28">
        <v>565200.97</v>
      </c>
      <c r="Q41" s="28">
        <v>608994.65</v>
      </c>
      <c r="R41" s="36">
        <f t="shared" si="5"/>
        <v>259984.68</v>
      </c>
      <c r="S41" s="36">
        <f t="shared" si="6"/>
        <v>296791.99000000005</v>
      </c>
      <c r="T41" s="28">
        <v>818839.83</v>
      </c>
      <c r="U41" s="28">
        <v>947858.34</v>
      </c>
      <c r="V41" s="36">
        <f t="shared" si="7"/>
        <v>253638.86</v>
      </c>
      <c r="W41" s="36">
        <f t="shared" si="8"/>
        <v>338863.68999999994</v>
      </c>
      <c r="X41" s="28">
        <v>1093957.55</v>
      </c>
      <c r="Y41" s="28">
        <v>1391784.89</v>
      </c>
      <c r="Z41" s="36">
        <f t="shared" si="9"/>
        <v>275117.7200000001</v>
      </c>
      <c r="AA41" s="36">
        <f t="shared" si="10"/>
        <v>443926.54999999993</v>
      </c>
      <c r="AB41" s="28">
        <v>1373248.47</v>
      </c>
      <c r="AC41" s="28">
        <v>1684032.06</v>
      </c>
      <c r="AD41" s="36">
        <f t="shared" si="11"/>
        <v>279290.9199999999</v>
      </c>
      <c r="AE41" s="36">
        <f t="shared" si="12"/>
        <v>292247.17000000016</v>
      </c>
      <c r="AF41" s="28">
        <v>1373248.47</v>
      </c>
      <c r="AG41" s="28">
        <v>1684032.06</v>
      </c>
      <c r="AH41" s="37">
        <f t="shared" si="13"/>
        <v>22.63127152801416</v>
      </c>
      <c r="AI41" s="38">
        <f>IF(AF41=0,0,IF(G41=0,0,AF41/G41*100))</f>
        <v>41.750271659811965</v>
      </c>
      <c r="AJ41" s="38">
        <f>IF(AG41=0,0,IF(H41=0,0,AG41/H41*100))</f>
        <v>45.76174076086957</v>
      </c>
      <c r="AK41" s="43">
        <v>4091558.01</v>
      </c>
      <c r="AL41" s="1">
        <f t="shared" si="14"/>
        <v>97.69718266475644</v>
      </c>
    </row>
    <row r="42" spans="2:38" ht="14.25" thickBot="1">
      <c r="B42" s="29" t="s">
        <v>62</v>
      </c>
      <c r="F42" s="27" t="s">
        <v>63</v>
      </c>
      <c r="G42" s="28">
        <v>12064.63</v>
      </c>
      <c r="H42" s="28">
        <v>18000</v>
      </c>
      <c r="I42" s="28">
        <v>26000</v>
      </c>
      <c r="J42" s="28">
        <v>0</v>
      </c>
      <c r="K42" s="28">
        <v>0</v>
      </c>
      <c r="L42" s="28">
        <v>0</v>
      </c>
      <c r="M42" s="28">
        <v>0</v>
      </c>
      <c r="N42" s="36">
        <f t="shared" si="3"/>
        <v>0</v>
      </c>
      <c r="O42" s="36">
        <f t="shared" si="4"/>
        <v>0</v>
      </c>
      <c r="P42" s="28">
        <v>2042.42</v>
      </c>
      <c r="Q42" s="28">
        <v>0</v>
      </c>
      <c r="R42" s="36">
        <f t="shared" si="5"/>
        <v>2042.42</v>
      </c>
      <c r="S42" s="36">
        <f t="shared" si="6"/>
        <v>0</v>
      </c>
      <c r="T42" s="28">
        <v>2930.3</v>
      </c>
      <c r="U42" s="28">
        <v>302.15</v>
      </c>
      <c r="V42" s="36">
        <f t="shared" si="7"/>
        <v>887.8800000000001</v>
      </c>
      <c r="W42" s="36">
        <f t="shared" si="8"/>
        <v>302.15</v>
      </c>
      <c r="X42" s="28">
        <v>5716.7</v>
      </c>
      <c r="Y42" s="28">
        <v>9244.99</v>
      </c>
      <c r="Z42" s="36">
        <f t="shared" si="9"/>
        <v>2786.3999999999996</v>
      </c>
      <c r="AA42" s="36">
        <f t="shared" si="10"/>
        <v>8942.84</v>
      </c>
      <c r="AB42" s="28">
        <v>6577.46</v>
      </c>
      <c r="AC42" s="28">
        <v>9244.99</v>
      </c>
      <c r="AD42" s="36">
        <f t="shared" si="11"/>
        <v>860.7600000000002</v>
      </c>
      <c r="AE42" s="36">
        <f t="shared" si="12"/>
        <v>0</v>
      </c>
      <c r="AF42" s="28">
        <v>6577.46</v>
      </c>
      <c r="AG42" s="28">
        <v>9244.99</v>
      </c>
      <c r="AH42" s="37">
        <f t="shared" si="13"/>
        <v>40.55562481565832</v>
      </c>
      <c r="AI42" s="38">
        <f>IF(AF42=0,0,IF(G42=0,0,AF42/G42*100))</f>
        <v>54.51853890256063</v>
      </c>
      <c r="AJ42" s="38">
        <f>IF(AG42=0,0,IF(H42=0,0,AG42/H42*100))</f>
        <v>51.36105555555556</v>
      </c>
      <c r="AK42" s="43">
        <v>24680.02</v>
      </c>
      <c r="AL42" s="1">
        <f t="shared" si="14"/>
        <v>94.92315384615385</v>
      </c>
    </row>
    <row r="43" spans="2:38" ht="14.25" thickBot="1">
      <c r="B43" s="29" t="s">
        <v>64</v>
      </c>
      <c r="F43" s="27" t="s">
        <v>65</v>
      </c>
      <c r="G43" s="28">
        <v>768130.1</v>
      </c>
      <c r="H43" s="28">
        <v>286000</v>
      </c>
      <c r="I43" s="28">
        <v>415000</v>
      </c>
      <c r="J43" s="28">
        <v>2215</v>
      </c>
      <c r="K43" s="28">
        <v>0</v>
      </c>
      <c r="L43" s="28">
        <v>7540.6</v>
      </c>
      <c r="M43" s="28">
        <v>20256.61</v>
      </c>
      <c r="N43" s="36">
        <f t="shared" si="3"/>
        <v>5325.6</v>
      </c>
      <c r="O43" s="36">
        <f t="shared" si="4"/>
        <v>20256.61</v>
      </c>
      <c r="P43" s="28">
        <v>24507.81</v>
      </c>
      <c r="Q43" s="28">
        <v>34167.01</v>
      </c>
      <c r="R43" s="36">
        <f t="shared" si="5"/>
        <v>16967.21</v>
      </c>
      <c r="S43" s="36">
        <f t="shared" si="6"/>
        <v>13910.400000000001</v>
      </c>
      <c r="T43" s="28">
        <v>62062.1</v>
      </c>
      <c r="U43" s="28">
        <v>57871.37</v>
      </c>
      <c r="V43" s="36">
        <f t="shared" si="7"/>
        <v>37554.28999999999</v>
      </c>
      <c r="W43" s="36">
        <f t="shared" si="8"/>
        <v>23704.36</v>
      </c>
      <c r="X43" s="28">
        <v>99170.47</v>
      </c>
      <c r="Y43" s="28">
        <v>95308.68</v>
      </c>
      <c r="Z43" s="36">
        <f t="shared" si="9"/>
        <v>37108.37</v>
      </c>
      <c r="AA43" s="36">
        <f t="shared" si="10"/>
        <v>37437.30999999999</v>
      </c>
      <c r="AB43" s="28">
        <v>125020.28</v>
      </c>
      <c r="AC43" s="28">
        <v>142045.66</v>
      </c>
      <c r="AD43" s="36">
        <f t="shared" si="11"/>
        <v>25849.809999999998</v>
      </c>
      <c r="AE43" s="36">
        <f t="shared" si="12"/>
        <v>46736.98000000001</v>
      </c>
      <c r="AF43" s="28">
        <v>125020.28</v>
      </c>
      <c r="AG43" s="28">
        <v>142045.66</v>
      </c>
      <c r="AH43" s="37">
        <f t="shared" si="13"/>
        <v>13.618094600332045</v>
      </c>
      <c r="AI43" s="38">
        <f>IF(AF43=0,0,IF(G43=0,0,AF43/G43*100))</f>
        <v>16.27592513299505</v>
      </c>
      <c r="AJ43" s="38">
        <f>IF(AG43=0,0,IF(H43=0,0,AG43/H43*100))</f>
        <v>49.66631468531469</v>
      </c>
      <c r="AK43" s="43">
        <v>394257.51</v>
      </c>
      <c r="AL43" s="1">
        <f t="shared" si="14"/>
        <v>95.00180963855422</v>
      </c>
    </row>
    <row r="44" spans="2:38" ht="14.25" thickBot="1">
      <c r="B44" s="29" t="s">
        <v>66</v>
      </c>
      <c r="F44" s="27" t="s">
        <v>67</v>
      </c>
      <c r="G44" s="28">
        <v>343767.91</v>
      </c>
      <c r="H44" s="28">
        <v>130000</v>
      </c>
      <c r="I44" s="28">
        <v>174000</v>
      </c>
      <c r="J44" s="28">
        <v>0</v>
      </c>
      <c r="K44" s="28">
        <v>0</v>
      </c>
      <c r="L44" s="28">
        <v>0</v>
      </c>
      <c r="M44" s="28">
        <v>3049.71</v>
      </c>
      <c r="N44" s="36">
        <f t="shared" si="3"/>
        <v>0</v>
      </c>
      <c r="O44" s="36">
        <f t="shared" si="4"/>
        <v>3049.71</v>
      </c>
      <c r="P44" s="28">
        <v>448.4</v>
      </c>
      <c r="Q44" s="28">
        <v>3580.79</v>
      </c>
      <c r="R44" s="36">
        <f t="shared" si="5"/>
        <v>448.4</v>
      </c>
      <c r="S44" s="36">
        <f t="shared" si="6"/>
        <v>531.0799999999999</v>
      </c>
      <c r="T44" s="28">
        <v>448.4</v>
      </c>
      <c r="U44" s="28">
        <v>8701.99</v>
      </c>
      <c r="V44" s="36">
        <f t="shared" si="7"/>
        <v>0</v>
      </c>
      <c r="W44" s="36">
        <f t="shared" si="8"/>
        <v>5121.2</v>
      </c>
      <c r="X44" s="28">
        <v>15924.25</v>
      </c>
      <c r="Y44" s="28">
        <v>26638.04</v>
      </c>
      <c r="Z44" s="36">
        <f t="shared" si="9"/>
        <v>15475.85</v>
      </c>
      <c r="AA44" s="36">
        <f t="shared" si="10"/>
        <v>17936.050000000003</v>
      </c>
      <c r="AB44" s="28">
        <v>33252.57</v>
      </c>
      <c r="AC44" s="28">
        <v>34339.36</v>
      </c>
      <c r="AD44" s="36">
        <f t="shared" si="11"/>
        <v>17328.32</v>
      </c>
      <c r="AE44" s="36">
        <f t="shared" si="12"/>
        <v>7701.32</v>
      </c>
      <c r="AF44" s="28">
        <v>33252.57</v>
      </c>
      <c r="AG44" s="28">
        <v>34339.36</v>
      </c>
      <c r="AH44" s="37">
        <f t="shared" si="13"/>
        <v>3.2682887367803475</v>
      </c>
      <c r="AI44" s="38">
        <f>IF(AF44=0,0,IF(G44=0,0,AF44/G44*100))</f>
        <v>9.672970929718252</v>
      </c>
      <c r="AJ44" s="38">
        <f>IF(AG44=0,0,IF(H44=0,0,AG44/H44*100))</f>
        <v>26.414892307692305</v>
      </c>
      <c r="AK44" s="43">
        <v>168798.71</v>
      </c>
      <c r="AL44" s="1">
        <f t="shared" si="14"/>
        <v>97.0107528735632</v>
      </c>
    </row>
    <row r="45" spans="2:38" ht="14.25" thickBot="1">
      <c r="B45" s="29" t="s">
        <v>68</v>
      </c>
      <c r="F45" s="27" t="s">
        <v>69</v>
      </c>
      <c r="G45" s="28">
        <v>5712994.32</v>
      </c>
      <c r="H45" s="28">
        <v>0</v>
      </c>
      <c r="I45" s="28">
        <v>903000</v>
      </c>
      <c r="J45" s="28">
        <v>47324.01</v>
      </c>
      <c r="K45" s="28">
        <v>0</v>
      </c>
      <c r="L45" s="28">
        <v>418085.01</v>
      </c>
      <c r="M45" s="28">
        <v>0</v>
      </c>
      <c r="N45" s="36">
        <f t="shared" si="3"/>
        <v>370761</v>
      </c>
      <c r="O45" s="36">
        <f t="shared" si="4"/>
        <v>0</v>
      </c>
      <c r="P45" s="28">
        <v>885860.14</v>
      </c>
      <c r="Q45" s="28">
        <v>393065.36</v>
      </c>
      <c r="R45" s="36">
        <f t="shared" si="5"/>
        <v>467775.13</v>
      </c>
      <c r="S45" s="36">
        <f t="shared" si="6"/>
        <v>393065.36</v>
      </c>
      <c r="T45" s="28">
        <v>1295325.46</v>
      </c>
      <c r="U45" s="28">
        <v>450214.67</v>
      </c>
      <c r="V45" s="36">
        <f t="shared" si="7"/>
        <v>409465.31999999995</v>
      </c>
      <c r="W45" s="36">
        <f t="shared" si="8"/>
        <v>57149.31</v>
      </c>
      <c r="X45" s="28">
        <v>1695373.87</v>
      </c>
      <c r="Y45" s="28">
        <v>464568.27</v>
      </c>
      <c r="Z45" s="36">
        <f t="shared" si="9"/>
        <v>400048.41000000015</v>
      </c>
      <c r="AA45" s="36">
        <f t="shared" si="10"/>
        <v>14353.600000000035</v>
      </c>
      <c r="AB45" s="28">
        <v>2099387.61</v>
      </c>
      <c r="AC45" s="28">
        <v>741423.06</v>
      </c>
      <c r="AD45" s="36">
        <f t="shared" si="11"/>
        <v>404013.73999999976</v>
      </c>
      <c r="AE45" s="36">
        <f t="shared" si="12"/>
        <v>276854.79000000004</v>
      </c>
      <c r="AF45" s="28">
        <v>2099387.61</v>
      </c>
      <c r="AG45" s="28">
        <v>741423.06</v>
      </c>
      <c r="AH45" s="37">
        <f t="shared" si="13"/>
        <v>-64.68384130360757</v>
      </c>
      <c r="AI45" s="38">
        <f>IF(AF45=0,0,IF(G45=0,0,AF45/G45*100))</f>
        <v>36.74758790938199</v>
      </c>
      <c r="AJ45" s="38">
        <f>IF(AG45=0,0,IF(H45=0,0,AG45/H45*100))</f>
        <v>0</v>
      </c>
      <c r="AK45" s="43">
        <v>795909.28</v>
      </c>
      <c r="AL45" s="1">
        <f t="shared" si="14"/>
        <v>88.14056256921373</v>
      </c>
    </row>
    <row r="46" spans="2:38" ht="14.25" thickBot="1">
      <c r="B46" s="29" t="s">
        <v>70</v>
      </c>
      <c r="F46" s="25" t="s">
        <v>71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f t="shared" si="3"/>
        <v>0</v>
      </c>
      <c r="O46" s="26">
        <f t="shared" si="4"/>
        <v>0</v>
      </c>
      <c r="P46" s="26">
        <v>0</v>
      </c>
      <c r="Q46" s="26">
        <v>0</v>
      </c>
      <c r="R46" s="26">
        <f t="shared" si="5"/>
        <v>0</v>
      </c>
      <c r="S46" s="26">
        <f t="shared" si="6"/>
        <v>0</v>
      </c>
      <c r="T46" s="26">
        <v>0</v>
      </c>
      <c r="U46" s="26">
        <v>0</v>
      </c>
      <c r="V46" s="26">
        <f t="shared" si="7"/>
        <v>0</v>
      </c>
      <c r="W46" s="26">
        <f t="shared" si="8"/>
        <v>0</v>
      </c>
      <c r="X46" s="26">
        <v>0</v>
      </c>
      <c r="Y46" s="26">
        <v>0</v>
      </c>
      <c r="Z46" s="26">
        <f t="shared" si="9"/>
        <v>0</v>
      </c>
      <c r="AA46" s="26">
        <f t="shared" si="10"/>
        <v>0</v>
      </c>
      <c r="AB46" s="26">
        <v>0</v>
      </c>
      <c r="AC46" s="26">
        <v>0</v>
      </c>
      <c r="AD46" s="26">
        <f t="shared" si="11"/>
        <v>0</v>
      </c>
      <c r="AE46" s="26">
        <f t="shared" si="12"/>
        <v>0</v>
      </c>
      <c r="AF46" s="26">
        <v>0</v>
      </c>
      <c r="AG46" s="26">
        <v>0</v>
      </c>
      <c r="AH46" s="1">
        <f t="shared" si="13"/>
        <v>0</v>
      </c>
      <c r="AI46" s="2">
        <f>IF(AF46=0,0,IF(G46=0,0,AF46/G46*100))</f>
        <v>0</v>
      </c>
      <c r="AJ46" s="2">
        <f>IF(AG46=0,0,IF(H46=0,0,AG46/H46*100))</f>
        <v>0</v>
      </c>
      <c r="AK46" s="42"/>
      <c r="AL46" s="1" t="s">
        <v>137</v>
      </c>
    </row>
    <row r="47" spans="2:38" ht="14.25" thickBot="1">
      <c r="B47" s="29" t="s">
        <v>72</v>
      </c>
      <c r="F47" s="27" t="s">
        <v>73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36">
        <f t="shared" si="3"/>
        <v>0</v>
      </c>
      <c r="O47" s="36">
        <f t="shared" si="4"/>
        <v>0</v>
      </c>
      <c r="P47" s="28">
        <v>0</v>
      </c>
      <c r="Q47" s="28">
        <v>0</v>
      </c>
      <c r="R47" s="36">
        <f t="shared" si="5"/>
        <v>0</v>
      </c>
      <c r="S47" s="36">
        <f t="shared" si="6"/>
        <v>0</v>
      </c>
      <c r="T47" s="28">
        <v>0</v>
      </c>
      <c r="U47" s="28">
        <v>0</v>
      </c>
      <c r="V47" s="36">
        <f t="shared" si="7"/>
        <v>0</v>
      </c>
      <c r="W47" s="36">
        <f t="shared" si="8"/>
        <v>0</v>
      </c>
      <c r="X47" s="28">
        <v>0</v>
      </c>
      <c r="Y47" s="28">
        <v>0</v>
      </c>
      <c r="Z47" s="36">
        <f t="shared" si="9"/>
        <v>0</v>
      </c>
      <c r="AA47" s="36">
        <f t="shared" si="10"/>
        <v>0</v>
      </c>
      <c r="AB47" s="28">
        <v>0</v>
      </c>
      <c r="AC47" s="28">
        <v>0</v>
      </c>
      <c r="AD47" s="36">
        <f t="shared" si="11"/>
        <v>0</v>
      </c>
      <c r="AE47" s="36">
        <f t="shared" si="12"/>
        <v>0</v>
      </c>
      <c r="AF47" s="28">
        <v>0</v>
      </c>
      <c r="AG47" s="28">
        <v>0</v>
      </c>
      <c r="AH47" s="37">
        <f t="shared" si="13"/>
        <v>0</v>
      </c>
      <c r="AI47" s="38">
        <f>IF(AF47=0,0,IF(G47=0,0,AF47/G47*100))</f>
        <v>0</v>
      </c>
      <c r="AJ47" s="38">
        <f>IF(AG47=0,0,IF(H47=0,0,AG47/H47*100))</f>
        <v>0</v>
      </c>
      <c r="AK47" s="43"/>
      <c r="AL47" s="1" t="s">
        <v>137</v>
      </c>
    </row>
    <row r="48" spans="2:38" ht="14.25" thickBot="1">
      <c r="B48" s="29" t="s">
        <v>74</v>
      </c>
      <c r="F48" s="27" t="s">
        <v>75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36">
        <f t="shared" si="3"/>
        <v>0</v>
      </c>
      <c r="O48" s="36">
        <f t="shared" si="4"/>
        <v>0</v>
      </c>
      <c r="P48" s="28">
        <v>0</v>
      </c>
      <c r="Q48" s="28">
        <v>0</v>
      </c>
      <c r="R48" s="36">
        <f t="shared" si="5"/>
        <v>0</v>
      </c>
      <c r="S48" s="36">
        <f t="shared" si="6"/>
        <v>0</v>
      </c>
      <c r="T48" s="28">
        <v>0</v>
      </c>
      <c r="U48" s="28">
        <v>0</v>
      </c>
      <c r="V48" s="36">
        <f t="shared" si="7"/>
        <v>0</v>
      </c>
      <c r="W48" s="36">
        <f t="shared" si="8"/>
        <v>0</v>
      </c>
      <c r="X48" s="28">
        <v>0</v>
      </c>
      <c r="Y48" s="28">
        <v>0</v>
      </c>
      <c r="Z48" s="36">
        <f t="shared" si="9"/>
        <v>0</v>
      </c>
      <c r="AA48" s="36">
        <f t="shared" si="10"/>
        <v>0</v>
      </c>
      <c r="AB48" s="28">
        <v>0</v>
      </c>
      <c r="AC48" s="28">
        <v>0</v>
      </c>
      <c r="AD48" s="36">
        <f t="shared" si="11"/>
        <v>0</v>
      </c>
      <c r="AE48" s="36">
        <f t="shared" si="12"/>
        <v>0</v>
      </c>
      <c r="AF48" s="28">
        <v>0</v>
      </c>
      <c r="AG48" s="28">
        <v>0</v>
      </c>
      <c r="AH48" s="37">
        <f t="shared" si="13"/>
        <v>0</v>
      </c>
      <c r="AI48" s="38">
        <f>IF(AF48=0,0,IF(G48=0,0,AF48/G48*100))</f>
        <v>0</v>
      </c>
      <c r="AJ48" s="38">
        <f>IF(AG48=0,0,IF(H48=0,0,AG48/H48*100))</f>
        <v>0</v>
      </c>
      <c r="AK48" s="43"/>
      <c r="AL48" s="1" t="s">
        <v>137</v>
      </c>
    </row>
    <row r="49" spans="2:38" ht="14.25" thickBot="1">
      <c r="B49" s="29" t="s">
        <v>76</v>
      </c>
      <c r="F49" s="27" t="s">
        <v>77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36">
        <f t="shared" si="3"/>
        <v>0</v>
      </c>
      <c r="O49" s="36">
        <f t="shared" si="4"/>
        <v>0</v>
      </c>
      <c r="P49" s="28">
        <v>0</v>
      </c>
      <c r="Q49" s="28">
        <v>0</v>
      </c>
      <c r="R49" s="36">
        <f t="shared" si="5"/>
        <v>0</v>
      </c>
      <c r="S49" s="36">
        <f t="shared" si="6"/>
        <v>0</v>
      </c>
      <c r="T49" s="28">
        <v>0</v>
      </c>
      <c r="U49" s="28">
        <v>0</v>
      </c>
      <c r="V49" s="36">
        <f t="shared" si="7"/>
        <v>0</v>
      </c>
      <c r="W49" s="36">
        <f t="shared" si="8"/>
        <v>0</v>
      </c>
      <c r="X49" s="28">
        <v>0</v>
      </c>
      <c r="Y49" s="28">
        <v>0</v>
      </c>
      <c r="Z49" s="36">
        <f t="shared" si="9"/>
        <v>0</v>
      </c>
      <c r="AA49" s="36">
        <f t="shared" si="10"/>
        <v>0</v>
      </c>
      <c r="AB49" s="28">
        <v>0</v>
      </c>
      <c r="AC49" s="28">
        <v>0</v>
      </c>
      <c r="AD49" s="36">
        <f t="shared" si="11"/>
        <v>0</v>
      </c>
      <c r="AE49" s="36">
        <f t="shared" si="12"/>
        <v>0</v>
      </c>
      <c r="AF49" s="28">
        <v>0</v>
      </c>
      <c r="AG49" s="28">
        <v>0</v>
      </c>
      <c r="AH49" s="37">
        <f t="shared" si="13"/>
        <v>0</v>
      </c>
      <c r="AI49" s="38">
        <f>IF(AF49=0,0,IF(G49=0,0,AF49/G49*100))</f>
        <v>0</v>
      </c>
      <c r="AJ49" s="38">
        <f>IF(AG49=0,0,IF(H49=0,0,AG49/H49*100))</f>
        <v>0</v>
      </c>
      <c r="AK49" s="43"/>
      <c r="AL49" s="1" t="s">
        <v>137</v>
      </c>
    </row>
    <row r="50" spans="2:38" ht="14.25" thickBot="1">
      <c r="B50" s="29" t="s">
        <v>78</v>
      </c>
      <c r="F50" s="27" t="s">
        <v>79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36">
        <f t="shared" si="3"/>
        <v>0</v>
      </c>
      <c r="O50" s="36">
        <f t="shared" si="4"/>
        <v>0</v>
      </c>
      <c r="P50" s="28">
        <v>0</v>
      </c>
      <c r="Q50" s="28">
        <v>0</v>
      </c>
      <c r="R50" s="36">
        <f t="shared" si="5"/>
        <v>0</v>
      </c>
      <c r="S50" s="36">
        <f t="shared" si="6"/>
        <v>0</v>
      </c>
      <c r="T50" s="28">
        <v>0</v>
      </c>
      <c r="U50" s="28">
        <v>0</v>
      </c>
      <c r="V50" s="36">
        <f t="shared" si="7"/>
        <v>0</v>
      </c>
      <c r="W50" s="36">
        <f t="shared" si="8"/>
        <v>0</v>
      </c>
      <c r="X50" s="28">
        <v>0</v>
      </c>
      <c r="Y50" s="28">
        <v>0</v>
      </c>
      <c r="Z50" s="36">
        <f t="shared" si="9"/>
        <v>0</v>
      </c>
      <c r="AA50" s="36">
        <f t="shared" si="10"/>
        <v>0</v>
      </c>
      <c r="AB50" s="28">
        <v>0</v>
      </c>
      <c r="AC50" s="28">
        <v>0</v>
      </c>
      <c r="AD50" s="36">
        <f t="shared" si="11"/>
        <v>0</v>
      </c>
      <c r="AE50" s="36">
        <f t="shared" si="12"/>
        <v>0</v>
      </c>
      <c r="AF50" s="28">
        <v>0</v>
      </c>
      <c r="AG50" s="28">
        <v>0</v>
      </c>
      <c r="AH50" s="37">
        <f t="shared" si="13"/>
        <v>0</v>
      </c>
      <c r="AI50" s="38">
        <f>IF(AF50=0,0,IF(G50=0,0,AF50/G50*100))</f>
        <v>0</v>
      </c>
      <c r="AJ50" s="38">
        <f>IF(AG50=0,0,IF(H50=0,0,AG50/H50*100))</f>
        <v>0</v>
      </c>
      <c r="AK50" s="43"/>
      <c r="AL50" s="1" t="s">
        <v>137</v>
      </c>
    </row>
    <row r="51" spans="2:38" ht="14.25" thickBot="1">
      <c r="B51" s="29" t="s">
        <v>80</v>
      </c>
      <c r="F51" s="27" t="s">
        <v>81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36">
        <f t="shared" si="3"/>
        <v>0</v>
      </c>
      <c r="O51" s="36">
        <f t="shared" si="4"/>
        <v>0</v>
      </c>
      <c r="P51" s="28">
        <v>0</v>
      </c>
      <c r="Q51" s="28">
        <v>0</v>
      </c>
      <c r="R51" s="36">
        <f t="shared" si="5"/>
        <v>0</v>
      </c>
      <c r="S51" s="36">
        <f t="shared" si="6"/>
        <v>0</v>
      </c>
      <c r="T51" s="28">
        <v>0</v>
      </c>
      <c r="U51" s="28">
        <v>0</v>
      </c>
      <c r="V51" s="36">
        <f t="shared" si="7"/>
        <v>0</v>
      </c>
      <c r="W51" s="36">
        <f t="shared" si="8"/>
        <v>0</v>
      </c>
      <c r="X51" s="28">
        <v>0</v>
      </c>
      <c r="Y51" s="28">
        <v>0</v>
      </c>
      <c r="Z51" s="36">
        <f t="shared" si="9"/>
        <v>0</v>
      </c>
      <c r="AA51" s="36">
        <f t="shared" si="10"/>
        <v>0</v>
      </c>
      <c r="AB51" s="28">
        <v>0</v>
      </c>
      <c r="AC51" s="28">
        <v>0</v>
      </c>
      <c r="AD51" s="36">
        <f t="shared" si="11"/>
        <v>0</v>
      </c>
      <c r="AE51" s="36">
        <f t="shared" si="12"/>
        <v>0</v>
      </c>
      <c r="AF51" s="28">
        <v>0</v>
      </c>
      <c r="AG51" s="28">
        <v>0</v>
      </c>
      <c r="AH51" s="37">
        <f t="shared" si="13"/>
        <v>0</v>
      </c>
      <c r="AI51" s="38">
        <f>IF(AF51=0,0,IF(G51=0,0,AF51/G51*100))</f>
        <v>0</v>
      </c>
      <c r="AJ51" s="38">
        <f>IF(AG51=0,0,IF(H51=0,0,AG51/H51*100))</f>
        <v>0</v>
      </c>
      <c r="AK51" s="43"/>
      <c r="AL51" s="1" t="s">
        <v>137</v>
      </c>
    </row>
    <row r="52" spans="2:38" ht="14.25" thickBot="1">
      <c r="B52" s="29" t="s">
        <v>82</v>
      </c>
      <c r="F52" s="25" t="s">
        <v>83</v>
      </c>
      <c r="G52" s="26">
        <v>13431540.03</v>
      </c>
      <c r="H52" s="26">
        <v>16200000</v>
      </c>
      <c r="I52" s="26">
        <f>I55+I58</f>
        <v>14504000</v>
      </c>
      <c r="J52" s="26">
        <v>0</v>
      </c>
      <c r="K52" s="26">
        <v>0</v>
      </c>
      <c r="L52" s="26">
        <v>12136516.19</v>
      </c>
      <c r="M52" s="26">
        <v>13915533.94</v>
      </c>
      <c r="N52" s="26">
        <f t="shared" si="3"/>
        <v>12136516.19</v>
      </c>
      <c r="O52" s="26">
        <f t="shared" si="4"/>
        <v>13915533.94</v>
      </c>
      <c r="P52" s="26">
        <v>12345867.47</v>
      </c>
      <c r="Q52" s="26">
        <v>13946619.93</v>
      </c>
      <c r="R52" s="26">
        <f t="shared" si="5"/>
        <v>209351.2800000012</v>
      </c>
      <c r="S52" s="26">
        <f t="shared" si="6"/>
        <v>31085.990000000224</v>
      </c>
      <c r="T52" s="26">
        <v>12738666.97</v>
      </c>
      <c r="U52" s="26">
        <v>14116672.51</v>
      </c>
      <c r="V52" s="26">
        <f t="shared" si="7"/>
        <v>392799.5</v>
      </c>
      <c r="W52" s="26">
        <f t="shared" si="8"/>
        <v>170052.58000000007</v>
      </c>
      <c r="X52" s="26">
        <v>12743666.97</v>
      </c>
      <c r="Y52" s="26">
        <v>14116698.93</v>
      </c>
      <c r="Z52" s="26">
        <f t="shared" si="9"/>
        <v>5000</v>
      </c>
      <c r="AA52" s="26">
        <f t="shared" si="10"/>
        <v>26.419999999925494</v>
      </c>
      <c r="AB52" s="26">
        <v>12744066.97</v>
      </c>
      <c r="AC52" s="26">
        <v>14116802.43</v>
      </c>
      <c r="AD52" s="26">
        <f t="shared" si="11"/>
        <v>400</v>
      </c>
      <c r="AE52" s="26">
        <f t="shared" si="12"/>
        <v>103.5</v>
      </c>
      <c r="AF52" s="26">
        <v>12744066.97</v>
      </c>
      <c r="AG52" s="26">
        <v>14116802.43</v>
      </c>
      <c r="AH52" s="1">
        <f t="shared" si="13"/>
        <v>10.771565021052295</v>
      </c>
      <c r="AI52" s="2">
        <f>IF(AF52=0,0,IF(G52=0,0,AF52/G52*100))</f>
        <v>94.8816512591669</v>
      </c>
      <c r="AJ52" s="2">
        <f>IF(AG52=0,0,IF(H52=0,0,AG52/H52*100))</f>
        <v>87.14075574074074</v>
      </c>
      <c r="AK52" s="42">
        <f>AK55+AK58</f>
        <v>14503055.09</v>
      </c>
      <c r="AL52" s="1">
        <f t="shared" si="14"/>
        <v>99.99348517650303</v>
      </c>
    </row>
    <row r="53" spans="2:38" ht="14.25" thickBot="1">
      <c r="B53" s="29" t="s">
        <v>84</v>
      </c>
      <c r="F53" s="27" t="s">
        <v>85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36">
        <f t="shared" si="3"/>
        <v>0</v>
      </c>
      <c r="O53" s="36">
        <f t="shared" si="4"/>
        <v>0</v>
      </c>
      <c r="P53" s="28">
        <v>0</v>
      </c>
      <c r="Q53" s="28">
        <v>0</v>
      </c>
      <c r="R53" s="36">
        <f t="shared" si="5"/>
        <v>0</v>
      </c>
      <c r="S53" s="36">
        <f t="shared" si="6"/>
        <v>0</v>
      </c>
      <c r="T53" s="28">
        <v>0</v>
      </c>
      <c r="U53" s="28">
        <v>0</v>
      </c>
      <c r="V53" s="36">
        <f t="shared" si="7"/>
        <v>0</v>
      </c>
      <c r="W53" s="36">
        <f t="shared" si="8"/>
        <v>0</v>
      </c>
      <c r="X53" s="28">
        <v>0</v>
      </c>
      <c r="Y53" s="28">
        <v>0</v>
      </c>
      <c r="Z53" s="36">
        <f t="shared" si="9"/>
        <v>0</v>
      </c>
      <c r="AA53" s="36">
        <f t="shared" si="10"/>
        <v>0</v>
      </c>
      <c r="AB53" s="28">
        <v>0</v>
      </c>
      <c r="AC53" s="28">
        <v>0</v>
      </c>
      <c r="AD53" s="36">
        <f t="shared" si="11"/>
        <v>0</v>
      </c>
      <c r="AE53" s="36">
        <f t="shared" si="12"/>
        <v>0</v>
      </c>
      <c r="AF53" s="28">
        <v>0</v>
      </c>
      <c r="AG53" s="28">
        <v>0</v>
      </c>
      <c r="AH53" s="37">
        <f t="shared" si="13"/>
        <v>0</v>
      </c>
      <c r="AI53" s="38">
        <f>IF(AF53=0,0,IF(G53=0,0,AF53/G53*100))</f>
        <v>0</v>
      </c>
      <c r="AJ53" s="38">
        <f>IF(AG53=0,0,IF(H53=0,0,AG53/H53*100))</f>
        <v>0</v>
      </c>
      <c r="AK53" s="43"/>
      <c r="AL53" s="1" t="s">
        <v>137</v>
      </c>
    </row>
    <row r="54" spans="2:38" ht="14.25" thickBot="1">
      <c r="B54" s="29" t="s">
        <v>86</v>
      </c>
      <c r="F54" s="27" t="s">
        <v>87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36">
        <f t="shared" si="3"/>
        <v>0</v>
      </c>
      <c r="O54" s="36">
        <f t="shared" si="4"/>
        <v>0</v>
      </c>
      <c r="P54" s="28">
        <v>0</v>
      </c>
      <c r="Q54" s="28">
        <v>0</v>
      </c>
      <c r="R54" s="36">
        <f t="shared" si="5"/>
        <v>0</v>
      </c>
      <c r="S54" s="36">
        <f t="shared" si="6"/>
        <v>0</v>
      </c>
      <c r="T54" s="28">
        <v>0</v>
      </c>
      <c r="U54" s="28">
        <v>0</v>
      </c>
      <c r="V54" s="36">
        <f t="shared" si="7"/>
        <v>0</v>
      </c>
      <c r="W54" s="36">
        <f t="shared" si="8"/>
        <v>0</v>
      </c>
      <c r="X54" s="28">
        <v>0</v>
      </c>
      <c r="Y54" s="28">
        <v>0</v>
      </c>
      <c r="Z54" s="36">
        <f t="shared" si="9"/>
        <v>0</v>
      </c>
      <c r="AA54" s="36">
        <f t="shared" si="10"/>
        <v>0</v>
      </c>
      <c r="AB54" s="28">
        <v>0</v>
      </c>
      <c r="AC54" s="28">
        <v>0</v>
      </c>
      <c r="AD54" s="36">
        <f t="shared" si="11"/>
        <v>0</v>
      </c>
      <c r="AE54" s="36">
        <f t="shared" si="12"/>
        <v>0</v>
      </c>
      <c r="AF54" s="28">
        <v>0</v>
      </c>
      <c r="AG54" s="28">
        <v>0</v>
      </c>
      <c r="AH54" s="37">
        <f t="shared" si="13"/>
        <v>0</v>
      </c>
      <c r="AI54" s="38">
        <f>IF(AF54=0,0,IF(G54=0,0,AF54/G54*100))</f>
        <v>0</v>
      </c>
      <c r="AJ54" s="38">
        <f>IF(AG54=0,0,IF(H54=0,0,AG54/H54*100))</f>
        <v>0</v>
      </c>
      <c r="AK54" s="43"/>
      <c r="AL54" s="1" t="s">
        <v>137</v>
      </c>
    </row>
    <row r="55" spans="2:38" ht="14.25" thickBot="1">
      <c r="B55" s="29" t="s">
        <v>88</v>
      </c>
      <c r="F55" s="27" t="s">
        <v>89</v>
      </c>
      <c r="G55" s="28">
        <v>620000</v>
      </c>
      <c r="H55" s="28">
        <v>700000</v>
      </c>
      <c r="I55" s="28">
        <v>700000</v>
      </c>
      <c r="J55" s="28">
        <v>0</v>
      </c>
      <c r="K55" s="28">
        <v>0</v>
      </c>
      <c r="L55" s="28">
        <v>130000</v>
      </c>
      <c r="M55" s="28">
        <v>151500</v>
      </c>
      <c r="N55" s="36">
        <f t="shared" si="3"/>
        <v>130000</v>
      </c>
      <c r="O55" s="36">
        <f t="shared" si="4"/>
        <v>151500</v>
      </c>
      <c r="P55" s="28">
        <v>130000</v>
      </c>
      <c r="Q55" s="28">
        <v>158500</v>
      </c>
      <c r="R55" s="36">
        <f t="shared" si="5"/>
        <v>0</v>
      </c>
      <c r="S55" s="36">
        <f t="shared" si="6"/>
        <v>7000</v>
      </c>
      <c r="T55" s="28">
        <v>270066</v>
      </c>
      <c r="U55" s="28">
        <v>328552.58</v>
      </c>
      <c r="V55" s="36">
        <f t="shared" si="7"/>
        <v>140066</v>
      </c>
      <c r="W55" s="36">
        <f t="shared" si="8"/>
        <v>170052.58000000002</v>
      </c>
      <c r="X55" s="28">
        <v>275066</v>
      </c>
      <c r="Y55" s="28">
        <v>328579</v>
      </c>
      <c r="Z55" s="36">
        <f t="shared" si="9"/>
        <v>5000</v>
      </c>
      <c r="AA55" s="36">
        <f t="shared" si="10"/>
        <v>26.419999999983702</v>
      </c>
      <c r="AB55" s="28">
        <v>275466</v>
      </c>
      <c r="AC55" s="28">
        <v>328682.5</v>
      </c>
      <c r="AD55" s="36">
        <f t="shared" si="11"/>
        <v>400</v>
      </c>
      <c r="AE55" s="36">
        <f t="shared" si="12"/>
        <v>103.5</v>
      </c>
      <c r="AF55" s="28">
        <v>275466</v>
      </c>
      <c r="AG55" s="28">
        <v>328682.5</v>
      </c>
      <c r="AH55" s="37">
        <f t="shared" si="13"/>
        <v>19.318718099511372</v>
      </c>
      <c r="AI55" s="38">
        <f>IF(AF55=0,0,IF(G55=0,0,AF55/G55*100))</f>
        <v>44.43</v>
      </c>
      <c r="AJ55" s="38">
        <f>IF(AG55=0,0,IF(H55=0,0,AG55/H55*100))</f>
        <v>46.95464285714286</v>
      </c>
      <c r="AK55" s="43">
        <v>699618.3</v>
      </c>
      <c r="AL55" s="1">
        <f t="shared" si="14"/>
        <v>99.94547142857144</v>
      </c>
    </row>
    <row r="56" spans="2:38" ht="14.25" thickBot="1">
      <c r="B56" s="29" t="s">
        <v>90</v>
      </c>
      <c r="F56" s="27" t="s">
        <v>91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36">
        <f aca="true" t="shared" si="15" ref="N56:N76">L56-J56</f>
        <v>0</v>
      </c>
      <c r="O56" s="36">
        <f aca="true" t="shared" si="16" ref="O56:O76">M56-K56</f>
        <v>0</v>
      </c>
      <c r="P56" s="28">
        <v>0</v>
      </c>
      <c r="Q56" s="28">
        <v>0</v>
      </c>
      <c r="R56" s="36">
        <f aca="true" t="shared" si="17" ref="R56:R76">P56-L56</f>
        <v>0</v>
      </c>
      <c r="S56" s="36">
        <f aca="true" t="shared" si="18" ref="S56:S76">Q56-M56</f>
        <v>0</v>
      </c>
      <c r="T56" s="28">
        <v>0</v>
      </c>
      <c r="U56" s="28">
        <v>0</v>
      </c>
      <c r="V56" s="36">
        <f aca="true" t="shared" si="19" ref="V56:V76">T56-P56</f>
        <v>0</v>
      </c>
      <c r="W56" s="36">
        <f aca="true" t="shared" si="20" ref="W56:W76">U56-Q56</f>
        <v>0</v>
      </c>
      <c r="X56" s="28">
        <v>0</v>
      </c>
      <c r="Y56" s="28">
        <v>0</v>
      </c>
      <c r="Z56" s="36">
        <f aca="true" t="shared" si="21" ref="Z56:Z76">X56-T56</f>
        <v>0</v>
      </c>
      <c r="AA56" s="36">
        <f aca="true" t="shared" si="22" ref="AA56:AA76">Y56-U56</f>
        <v>0</v>
      </c>
      <c r="AB56" s="28">
        <v>0</v>
      </c>
      <c r="AC56" s="28">
        <v>0</v>
      </c>
      <c r="AD56" s="36">
        <f aca="true" t="shared" si="23" ref="AD56:AD76">AB56-X56</f>
        <v>0</v>
      </c>
      <c r="AE56" s="36">
        <f aca="true" t="shared" si="24" ref="AE56:AE76">AC56-Y56</f>
        <v>0</v>
      </c>
      <c r="AF56" s="28">
        <v>0</v>
      </c>
      <c r="AG56" s="28">
        <v>0</v>
      </c>
      <c r="AH56" s="37">
        <f aca="true" t="shared" si="25" ref="AH56:AH76">IF(AG56=0,0,IF(AF56=0,0,(AG56-AF56)/AF56*100))</f>
        <v>0</v>
      </c>
      <c r="AI56" s="38">
        <f>IF(AF56=0,0,IF(G56=0,0,AF56/G56*100))</f>
        <v>0</v>
      </c>
      <c r="AJ56" s="38">
        <f>IF(AG56=0,0,IF(H56=0,0,AG56/H56*100))</f>
        <v>0</v>
      </c>
      <c r="AK56" s="43"/>
      <c r="AL56" s="1" t="s">
        <v>137</v>
      </c>
    </row>
    <row r="57" spans="2:38" ht="14.25" thickBot="1">
      <c r="B57" s="29" t="s">
        <v>92</v>
      </c>
      <c r="F57" s="27" t="s">
        <v>93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36">
        <f t="shared" si="15"/>
        <v>0</v>
      </c>
      <c r="O57" s="36">
        <f t="shared" si="16"/>
        <v>0</v>
      </c>
      <c r="P57" s="28">
        <v>0</v>
      </c>
      <c r="Q57" s="28">
        <v>0</v>
      </c>
      <c r="R57" s="36">
        <f t="shared" si="17"/>
        <v>0</v>
      </c>
      <c r="S57" s="36">
        <f t="shared" si="18"/>
        <v>0</v>
      </c>
      <c r="T57" s="28">
        <v>0</v>
      </c>
      <c r="U57" s="28">
        <v>0</v>
      </c>
      <c r="V57" s="36">
        <f t="shared" si="19"/>
        <v>0</v>
      </c>
      <c r="W57" s="36">
        <f t="shared" si="20"/>
        <v>0</v>
      </c>
      <c r="X57" s="28">
        <v>0</v>
      </c>
      <c r="Y57" s="28">
        <v>0</v>
      </c>
      <c r="Z57" s="36">
        <f t="shared" si="21"/>
        <v>0</v>
      </c>
      <c r="AA57" s="36">
        <f t="shared" si="22"/>
        <v>0</v>
      </c>
      <c r="AB57" s="28">
        <v>0</v>
      </c>
      <c r="AC57" s="28">
        <v>0</v>
      </c>
      <c r="AD57" s="36">
        <f t="shared" si="23"/>
        <v>0</v>
      </c>
      <c r="AE57" s="36">
        <f t="shared" si="24"/>
        <v>0</v>
      </c>
      <c r="AF57" s="28">
        <v>0</v>
      </c>
      <c r="AG57" s="28">
        <v>0</v>
      </c>
      <c r="AH57" s="37">
        <f t="shared" si="25"/>
        <v>0</v>
      </c>
      <c r="AI57" s="38">
        <f>IF(AF57=0,0,IF(G57=0,0,AF57/G57*100))</f>
        <v>0</v>
      </c>
      <c r="AJ57" s="38">
        <f>IF(AG57=0,0,IF(H57=0,0,AG57/H57*100))</f>
        <v>0</v>
      </c>
      <c r="AK57" s="43"/>
      <c r="AL57" s="1" t="s">
        <v>137</v>
      </c>
    </row>
    <row r="58" spans="2:38" ht="14.25" thickBot="1">
      <c r="B58" s="29" t="s">
        <v>94</v>
      </c>
      <c r="F58" s="27" t="s">
        <v>95</v>
      </c>
      <c r="G58" s="28">
        <v>12811540.03</v>
      </c>
      <c r="H58" s="28">
        <v>15500000</v>
      </c>
      <c r="I58" s="28">
        <v>13804000</v>
      </c>
      <c r="J58" s="28">
        <v>0</v>
      </c>
      <c r="K58" s="28">
        <v>0</v>
      </c>
      <c r="L58" s="28">
        <v>12006516.19</v>
      </c>
      <c r="M58" s="28">
        <v>13764033.94</v>
      </c>
      <c r="N58" s="36">
        <f t="shared" si="15"/>
        <v>12006516.19</v>
      </c>
      <c r="O58" s="36">
        <f t="shared" si="16"/>
        <v>13764033.94</v>
      </c>
      <c r="P58" s="28">
        <v>12215867.47</v>
      </c>
      <c r="Q58" s="28">
        <v>13788119.93</v>
      </c>
      <c r="R58" s="36">
        <f t="shared" si="17"/>
        <v>209351.2800000012</v>
      </c>
      <c r="S58" s="36">
        <f t="shared" si="18"/>
        <v>24085.990000000224</v>
      </c>
      <c r="T58" s="28">
        <v>12468600.97</v>
      </c>
      <c r="U58" s="28">
        <v>13788119.93</v>
      </c>
      <c r="V58" s="36">
        <f t="shared" si="19"/>
        <v>252733.5</v>
      </c>
      <c r="W58" s="36">
        <f t="shared" si="20"/>
        <v>0</v>
      </c>
      <c r="X58" s="28">
        <v>12468600.97</v>
      </c>
      <c r="Y58" s="28">
        <v>13788119.93</v>
      </c>
      <c r="Z58" s="36">
        <f t="shared" si="21"/>
        <v>0</v>
      </c>
      <c r="AA58" s="36">
        <f t="shared" si="22"/>
        <v>0</v>
      </c>
      <c r="AB58" s="28">
        <v>12468600.97</v>
      </c>
      <c r="AC58" s="28">
        <v>13788119.93</v>
      </c>
      <c r="AD58" s="36">
        <f t="shared" si="23"/>
        <v>0</v>
      </c>
      <c r="AE58" s="36">
        <f t="shared" si="24"/>
        <v>0</v>
      </c>
      <c r="AF58" s="28">
        <v>12468600.97</v>
      </c>
      <c r="AG58" s="28">
        <v>13788119.93</v>
      </c>
      <c r="AH58" s="37">
        <f t="shared" si="25"/>
        <v>10.582734688316831</v>
      </c>
      <c r="AI58" s="38">
        <f>IF(AF58=0,0,IF(G58=0,0,AF58/G58*100))</f>
        <v>97.32320190081005</v>
      </c>
      <c r="AJ58" s="38">
        <f>IF(AG58=0,0,IF(H58=0,0,AG58/H58*100))</f>
        <v>88.9556124516129</v>
      </c>
      <c r="AK58" s="43">
        <v>13803436.79</v>
      </c>
      <c r="AL58" s="1">
        <f t="shared" si="14"/>
        <v>99.99591995073891</v>
      </c>
    </row>
    <row r="59" spans="2:38" ht="14.25" thickBot="1">
      <c r="B59" s="29" t="s">
        <v>96</v>
      </c>
      <c r="F59" s="27" t="s">
        <v>97</v>
      </c>
      <c r="G59" s="28">
        <v>0</v>
      </c>
      <c r="H59" s="28">
        <v>0</v>
      </c>
      <c r="I59" s="28">
        <v>0</v>
      </c>
      <c r="J59" s="30">
        <v>0</v>
      </c>
      <c r="K59" s="28">
        <v>0</v>
      </c>
      <c r="L59" s="31">
        <v>0</v>
      </c>
      <c r="M59" s="31">
        <v>0</v>
      </c>
      <c r="N59" s="36">
        <f t="shared" si="15"/>
        <v>0</v>
      </c>
      <c r="O59" s="36">
        <f t="shared" si="16"/>
        <v>0</v>
      </c>
      <c r="P59" s="31">
        <v>0</v>
      </c>
      <c r="Q59" s="31">
        <v>0</v>
      </c>
      <c r="R59" s="36">
        <f t="shared" si="17"/>
        <v>0</v>
      </c>
      <c r="S59" s="36">
        <f t="shared" si="18"/>
        <v>0</v>
      </c>
      <c r="T59" s="31">
        <v>0</v>
      </c>
      <c r="U59" s="31">
        <v>0</v>
      </c>
      <c r="V59" s="36">
        <f t="shared" si="19"/>
        <v>0</v>
      </c>
      <c r="W59" s="36">
        <f t="shared" si="20"/>
        <v>0</v>
      </c>
      <c r="X59" s="31">
        <v>0</v>
      </c>
      <c r="Y59" s="31">
        <v>0</v>
      </c>
      <c r="Z59" s="36">
        <f t="shared" si="21"/>
        <v>0</v>
      </c>
      <c r="AA59" s="36">
        <f t="shared" si="22"/>
        <v>0</v>
      </c>
      <c r="AB59" s="31">
        <v>0</v>
      </c>
      <c r="AC59" s="31">
        <v>0</v>
      </c>
      <c r="AD59" s="36">
        <f t="shared" si="23"/>
        <v>0</v>
      </c>
      <c r="AE59" s="36">
        <f t="shared" si="24"/>
        <v>0</v>
      </c>
      <c r="AF59" s="30">
        <v>0</v>
      </c>
      <c r="AG59" s="28">
        <v>0</v>
      </c>
      <c r="AH59" s="37">
        <f t="shared" si="25"/>
        <v>0</v>
      </c>
      <c r="AI59" s="38">
        <f>IF(AF59=0,0,IF(G59=0,0,AF59/G59*100))</f>
        <v>0</v>
      </c>
      <c r="AJ59" s="38">
        <f>IF(AG59=0,0,IF(H59=0,0,AG59/H59*100))</f>
        <v>0</v>
      </c>
      <c r="AK59" s="44"/>
      <c r="AL59" s="1" t="s">
        <v>137</v>
      </c>
    </row>
    <row r="60" spans="2:38" ht="14.25" thickBot="1">
      <c r="B60" s="29" t="s">
        <v>98</v>
      </c>
      <c r="F60" s="25" t="s">
        <v>99</v>
      </c>
      <c r="G60" s="26">
        <v>7693774.2</v>
      </c>
      <c r="H60" s="26">
        <v>16389000</v>
      </c>
      <c r="I60" s="26">
        <f>I61+I62+I63+I67+I64</f>
        <v>38043000</v>
      </c>
      <c r="J60" s="26">
        <v>0</v>
      </c>
      <c r="K60" s="26">
        <v>0</v>
      </c>
      <c r="L60" s="26">
        <v>0</v>
      </c>
      <c r="M60" s="26">
        <v>422438.87</v>
      </c>
      <c r="N60" s="26">
        <f t="shared" si="15"/>
        <v>0</v>
      </c>
      <c r="O60" s="26">
        <f t="shared" si="16"/>
        <v>422438.87</v>
      </c>
      <c r="P60" s="26">
        <v>0</v>
      </c>
      <c r="Q60" s="26">
        <v>676394.47</v>
      </c>
      <c r="R60" s="26">
        <f t="shared" si="17"/>
        <v>0</v>
      </c>
      <c r="S60" s="26">
        <f t="shared" si="18"/>
        <v>253955.59999999998</v>
      </c>
      <c r="T60" s="26">
        <v>23236.9</v>
      </c>
      <c r="U60" s="26">
        <v>679456.47</v>
      </c>
      <c r="V60" s="26">
        <f t="shared" si="19"/>
        <v>23236.9</v>
      </c>
      <c r="W60" s="26">
        <f t="shared" si="20"/>
        <v>3062</v>
      </c>
      <c r="X60" s="26">
        <v>43489.24</v>
      </c>
      <c r="Y60" s="26">
        <v>1091810.67</v>
      </c>
      <c r="Z60" s="26">
        <f t="shared" si="21"/>
        <v>20252.339999999997</v>
      </c>
      <c r="AA60" s="26">
        <f t="shared" si="22"/>
        <v>412354.19999999995</v>
      </c>
      <c r="AB60" s="26">
        <v>210153.3</v>
      </c>
      <c r="AC60" s="26">
        <v>1189478.12</v>
      </c>
      <c r="AD60" s="26">
        <f t="shared" si="23"/>
        <v>166664.06</v>
      </c>
      <c r="AE60" s="26">
        <f t="shared" si="24"/>
        <v>97667.45000000019</v>
      </c>
      <c r="AF60" s="26">
        <v>210153.3</v>
      </c>
      <c r="AG60" s="26">
        <v>1189478.12</v>
      </c>
      <c r="AH60" s="1">
        <f t="shared" si="25"/>
        <v>466.0049687537622</v>
      </c>
      <c r="AI60" s="2">
        <f>IF(AF60=0,0,IF(G60=0,0,AF60/G60*100))</f>
        <v>2.731472155759393</v>
      </c>
      <c r="AJ60" s="2">
        <f>IF(AG60=0,0,IF(H60=0,0,AG60/H60*100))</f>
        <v>7.257783391299043</v>
      </c>
      <c r="AK60" s="42">
        <f>SUM(AK61:AK67)</f>
        <v>22133014.360000003</v>
      </c>
      <c r="AL60" s="1">
        <f t="shared" si="14"/>
        <v>58.17894056725286</v>
      </c>
    </row>
    <row r="61" spans="2:38" ht="14.25" thickBot="1">
      <c r="B61" s="29" t="s">
        <v>100</v>
      </c>
      <c r="F61" s="27" t="s">
        <v>101</v>
      </c>
      <c r="G61" s="32">
        <v>7156427.45</v>
      </c>
      <c r="H61" s="32">
        <v>12905000</v>
      </c>
      <c r="I61" s="32">
        <v>35707000</v>
      </c>
      <c r="J61" s="32">
        <v>0</v>
      </c>
      <c r="K61" s="32">
        <v>0</v>
      </c>
      <c r="L61" s="32">
        <v>0</v>
      </c>
      <c r="M61" s="32">
        <v>422438.87</v>
      </c>
      <c r="N61" s="36">
        <f t="shared" si="15"/>
        <v>0</v>
      </c>
      <c r="O61" s="36">
        <f t="shared" si="16"/>
        <v>422438.87</v>
      </c>
      <c r="P61" s="32">
        <v>0</v>
      </c>
      <c r="Q61" s="32">
        <v>676394.47</v>
      </c>
      <c r="R61" s="36">
        <f t="shared" si="17"/>
        <v>0</v>
      </c>
      <c r="S61" s="36">
        <f t="shared" si="18"/>
        <v>253955.59999999998</v>
      </c>
      <c r="T61" s="32">
        <v>23236.9</v>
      </c>
      <c r="U61" s="32">
        <v>679456.47</v>
      </c>
      <c r="V61" s="36">
        <f t="shared" si="19"/>
        <v>23236.9</v>
      </c>
      <c r="W61" s="36">
        <f t="shared" si="20"/>
        <v>3062</v>
      </c>
      <c r="X61" s="32">
        <v>38133.22</v>
      </c>
      <c r="Y61" s="32">
        <v>1074303.3</v>
      </c>
      <c r="Z61" s="36">
        <f t="shared" si="21"/>
        <v>14896.32</v>
      </c>
      <c r="AA61" s="36">
        <f t="shared" si="22"/>
        <v>394846.8300000001</v>
      </c>
      <c r="AB61" s="32">
        <v>75706.26</v>
      </c>
      <c r="AC61" s="32">
        <v>1128900.75</v>
      </c>
      <c r="AD61" s="36">
        <f t="shared" si="23"/>
        <v>37573.03999999999</v>
      </c>
      <c r="AE61" s="36">
        <f t="shared" si="24"/>
        <v>54597.44999999995</v>
      </c>
      <c r="AF61" s="32">
        <v>75706.26</v>
      </c>
      <c r="AG61" s="32">
        <v>1128900.75</v>
      </c>
      <c r="AH61" s="37">
        <f t="shared" si="25"/>
        <v>1391.159053425701</v>
      </c>
      <c r="AI61" s="38">
        <f>IF(AF61=0,0,IF(G61=0,0,AF61/G61*100))</f>
        <v>1.0578778381942515</v>
      </c>
      <c r="AJ61" s="38">
        <f>IF(AG61=0,0,IF(H61=0,0,AG61/H61*100))</f>
        <v>8.747777993025958</v>
      </c>
      <c r="AK61" s="42">
        <v>20132000</v>
      </c>
      <c r="AL61" s="1">
        <f t="shared" si="14"/>
        <v>56.38110174475594</v>
      </c>
    </row>
    <row r="62" spans="2:38" ht="14.25" thickBot="1">
      <c r="B62" s="29" t="s">
        <v>102</v>
      </c>
      <c r="F62" s="27" t="s">
        <v>103</v>
      </c>
      <c r="G62" s="32">
        <v>501557.35</v>
      </c>
      <c r="H62" s="32">
        <v>600000</v>
      </c>
      <c r="I62" s="32">
        <v>600000</v>
      </c>
      <c r="J62" s="32">
        <v>0</v>
      </c>
      <c r="K62" s="32">
        <v>0</v>
      </c>
      <c r="L62" s="32">
        <v>0</v>
      </c>
      <c r="M62" s="32">
        <v>0</v>
      </c>
      <c r="N62" s="36">
        <f t="shared" si="15"/>
        <v>0</v>
      </c>
      <c r="O62" s="36">
        <f t="shared" si="16"/>
        <v>0</v>
      </c>
      <c r="P62" s="32">
        <v>0</v>
      </c>
      <c r="Q62" s="32">
        <v>0</v>
      </c>
      <c r="R62" s="36">
        <f t="shared" si="17"/>
        <v>0</v>
      </c>
      <c r="S62" s="36">
        <f t="shared" si="18"/>
        <v>0</v>
      </c>
      <c r="T62" s="32">
        <v>0</v>
      </c>
      <c r="U62" s="32">
        <v>0</v>
      </c>
      <c r="V62" s="36">
        <f t="shared" si="19"/>
        <v>0</v>
      </c>
      <c r="W62" s="36">
        <f t="shared" si="20"/>
        <v>0</v>
      </c>
      <c r="X62" s="32">
        <v>5356.02</v>
      </c>
      <c r="Y62" s="32">
        <v>17507.37</v>
      </c>
      <c r="Z62" s="36">
        <f t="shared" si="21"/>
        <v>5356.02</v>
      </c>
      <c r="AA62" s="36">
        <f t="shared" si="22"/>
        <v>17507.37</v>
      </c>
      <c r="AB62" s="32">
        <v>134447.04</v>
      </c>
      <c r="AC62" s="32">
        <v>60577.37</v>
      </c>
      <c r="AD62" s="36">
        <f t="shared" si="23"/>
        <v>129091.02</v>
      </c>
      <c r="AE62" s="36">
        <f t="shared" si="24"/>
        <v>43070</v>
      </c>
      <c r="AF62" s="32">
        <v>134447.04</v>
      </c>
      <c r="AG62" s="32">
        <v>60577.37</v>
      </c>
      <c r="AH62" s="37">
        <f t="shared" si="25"/>
        <v>-54.943321920661106</v>
      </c>
      <c r="AI62" s="38">
        <f>IF(AF62=0,0,IF(G62=0,0,AF62/G62*100))</f>
        <v>26.8059156146351</v>
      </c>
      <c r="AJ62" s="38">
        <f>IF(AG62=0,0,IF(H62=0,0,AG62/H62*100))</f>
        <v>10.096228333333332</v>
      </c>
      <c r="AK62" s="43">
        <v>326139.46</v>
      </c>
      <c r="AL62" s="1">
        <f t="shared" si="14"/>
        <v>54.35657666666667</v>
      </c>
    </row>
    <row r="63" spans="2:38" ht="14.25" thickBot="1">
      <c r="B63" s="29" t="s">
        <v>104</v>
      </c>
      <c r="F63" s="27" t="s">
        <v>105</v>
      </c>
      <c r="G63" s="32">
        <v>0</v>
      </c>
      <c r="H63" s="32">
        <v>50000</v>
      </c>
      <c r="I63" s="32">
        <v>657000</v>
      </c>
      <c r="J63" s="32">
        <v>0</v>
      </c>
      <c r="K63" s="32">
        <v>0</v>
      </c>
      <c r="L63" s="32">
        <v>0</v>
      </c>
      <c r="M63" s="32">
        <v>0</v>
      </c>
      <c r="N63" s="36">
        <f t="shared" si="15"/>
        <v>0</v>
      </c>
      <c r="O63" s="36">
        <f t="shared" si="16"/>
        <v>0</v>
      </c>
      <c r="P63" s="32">
        <v>0</v>
      </c>
      <c r="Q63" s="32">
        <v>0</v>
      </c>
      <c r="R63" s="36">
        <f t="shared" si="17"/>
        <v>0</v>
      </c>
      <c r="S63" s="36">
        <f t="shared" si="18"/>
        <v>0</v>
      </c>
      <c r="T63" s="32">
        <v>0</v>
      </c>
      <c r="U63" s="32">
        <v>0</v>
      </c>
      <c r="V63" s="36">
        <f t="shared" si="19"/>
        <v>0</v>
      </c>
      <c r="W63" s="36">
        <f t="shared" si="20"/>
        <v>0</v>
      </c>
      <c r="X63" s="32">
        <v>0</v>
      </c>
      <c r="Y63" s="32">
        <v>0</v>
      </c>
      <c r="Z63" s="36">
        <f t="shared" si="21"/>
        <v>0</v>
      </c>
      <c r="AA63" s="36">
        <f t="shared" si="22"/>
        <v>0</v>
      </c>
      <c r="AB63" s="32">
        <v>0</v>
      </c>
      <c r="AC63" s="32">
        <v>0</v>
      </c>
      <c r="AD63" s="36">
        <f t="shared" si="23"/>
        <v>0</v>
      </c>
      <c r="AE63" s="36">
        <f t="shared" si="24"/>
        <v>0</v>
      </c>
      <c r="AF63" s="32">
        <v>0</v>
      </c>
      <c r="AG63" s="32">
        <v>0</v>
      </c>
      <c r="AH63" s="37">
        <f t="shared" si="25"/>
        <v>0</v>
      </c>
      <c r="AI63" s="38">
        <f>IF(AF63=0,0,IF(G63=0,0,AF63/G63*100))</f>
        <v>0</v>
      </c>
      <c r="AJ63" s="38">
        <f>IF(AG63=0,0,IF(H63=0,0,AG63/H63*100))</f>
        <v>0</v>
      </c>
      <c r="AK63" s="43">
        <v>606690.14</v>
      </c>
      <c r="AL63" s="1">
        <f t="shared" si="14"/>
        <v>92.34248706240487</v>
      </c>
    </row>
    <row r="64" spans="2:38" ht="14.25" thickBot="1">
      <c r="B64" s="29" t="s">
        <v>106</v>
      </c>
      <c r="F64" s="27" t="s">
        <v>107</v>
      </c>
      <c r="G64" s="32">
        <v>0</v>
      </c>
      <c r="H64" s="32">
        <v>0</v>
      </c>
      <c r="I64" s="32">
        <v>50000</v>
      </c>
      <c r="J64" s="32">
        <v>0</v>
      </c>
      <c r="K64" s="32">
        <v>0</v>
      </c>
      <c r="L64" s="32">
        <v>0</v>
      </c>
      <c r="M64" s="32">
        <v>0</v>
      </c>
      <c r="N64" s="36">
        <f t="shared" si="15"/>
        <v>0</v>
      </c>
      <c r="O64" s="36">
        <f t="shared" si="16"/>
        <v>0</v>
      </c>
      <c r="P64" s="32">
        <v>0</v>
      </c>
      <c r="Q64" s="32">
        <v>0</v>
      </c>
      <c r="R64" s="36">
        <f t="shared" si="17"/>
        <v>0</v>
      </c>
      <c r="S64" s="36">
        <f t="shared" si="18"/>
        <v>0</v>
      </c>
      <c r="T64" s="32">
        <v>0</v>
      </c>
      <c r="U64" s="32">
        <v>0</v>
      </c>
      <c r="V64" s="36">
        <f t="shared" si="19"/>
        <v>0</v>
      </c>
      <c r="W64" s="36">
        <f t="shared" si="20"/>
        <v>0</v>
      </c>
      <c r="X64" s="32">
        <v>0</v>
      </c>
      <c r="Y64" s="32">
        <v>0</v>
      </c>
      <c r="Z64" s="36">
        <f t="shared" si="21"/>
        <v>0</v>
      </c>
      <c r="AA64" s="36">
        <f t="shared" si="22"/>
        <v>0</v>
      </c>
      <c r="AB64" s="32">
        <v>0</v>
      </c>
      <c r="AC64" s="32">
        <v>0</v>
      </c>
      <c r="AD64" s="36">
        <f t="shared" si="23"/>
        <v>0</v>
      </c>
      <c r="AE64" s="36">
        <f t="shared" si="24"/>
        <v>0</v>
      </c>
      <c r="AF64" s="32">
        <v>0</v>
      </c>
      <c r="AG64" s="32">
        <v>0</v>
      </c>
      <c r="AH64" s="37">
        <f t="shared" si="25"/>
        <v>0</v>
      </c>
      <c r="AI64" s="38">
        <f>IF(AF64=0,0,IF(G64=0,0,AF64/G64*100))</f>
        <v>0</v>
      </c>
      <c r="AJ64" s="38">
        <f>IF(AG64=0,0,IF(H64=0,0,AG64/H64*100))</f>
        <v>0</v>
      </c>
      <c r="AK64" s="43">
        <v>42000</v>
      </c>
      <c r="AL64" s="1">
        <f t="shared" si="14"/>
        <v>84</v>
      </c>
    </row>
    <row r="65" spans="2:38" ht="14.25" thickBot="1">
      <c r="B65" s="29" t="s">
        <v>108</v>
      </c>
      <c r="F65" s="27" t="s">
        <v>109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6">
        <f t="shared" si="15"/>
        <v>0</v>
      </c>
      <c r="O65" s="36">
        <f t="shared" si="16"/>
        <v>0</v>
      </c>
      <c r="P65" s="32">
        <v>0</v>
      </c>
      <c r="Q65" s="32">
        <v>0</v>
      </c>
      <c r="R65" s="36">
        <f t="shared" si="17"/>
        <v>0</v>
      </c>
      <c r="S65" s="36">
        <f t="shared" si="18"/>
        <v>0</v>
      </c>
      <c r="T65" s="32">
        <v>0</v>
      </c>
      <c r="U65" s="32">
        <v>0</v>
      </c>
      <c r="V65" s="36">
        <f t="shared" si="19"/>
        <v>0</v>
      </c>
      <c r="W65" s="36">
        <f t="shared" si="20"/>
        <v>0</v>
      </c>
      <c r="X65" s="32">
        <v>0</v>
      </c>
      <c r="Y65" s="32">
        <v>0</v>
      </c>
      <c r="Z65" s="36">
        <f t="shared" si="21"/>
        <v>0</v>
      </c>
      <c r="AA65" s="36">
        <f t="shared" si="22"/>
        <v>0</v>
      </c>
      <c r="AB65" s="32">
        <v>0</v>
      </c>
      <c r="AC65" s="32">
        <v>0</v>
      </c>
      <c r="AD65" s="36">
        <f t="shared" si="23"/>
        <v>0</v>
      </c>
      <c r="AE65" s="36">
        <f t="shared" si="24"/>
        <v>0</v>
      </c>
      <c r="AF65" s="32">
        <v>0</v>
      </c>
      <c r="AG65" s="32">
        <v>0</v>
      </c>
      <c r="AH65" s="37">
        <f t="shared" si="25"/>
        <v>0</v>
      </c>
      <c r="AI65" s="38">
        <f>IF(AF65=0,0,IF(G65=0,0,AF65/G65*100))</f>
        <v>0</v>
      </c>
      <c r="AJ65" s="38">
        <f>IF(AG65=0,0,IF(H65=0,0,AG65/H65*100))</f>
        <v>0</v>
      </c>
      <c r="AK65" s="43"/>
      <c r="AL65" s="1" t="s">
        <v>137</v>
      </c>
    </row>
    <row r="66" spans="2:38" ht="14.25" thickBot="1">
      <c r="B66" s="29" t="s">
        <v>110</v>
      </c>
      <c r="F66" s="27" t="s">
        <v>111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6">
        <f t="shared" si="15"/>
        <v>0</v>
      </c>
      <c r="O66" s="36">
        <f t="shared" si="16"/>
        <v>0</v>
      </c>
      <c r="P66" s="32">
        <v>0</v>
      </c>
      <c r="Q66" s="32">
        <v>0</v>
      </c>
      <c r="R66" s="36">
        <f t="shared" si="17"/>
        <v>0</v>
      </c>
      <c r="S66" s="36">
        <f t="shared" si="18"/>
        <v>0</v>
      </c>
      <c r="T66" s="32">
        <v>0</v>
      </c>
      <c r="U66" s="32">
        <v>0</v>
      </c>
      <c r="V66" s="36">
        <f t="shared" si="19"/>
        <v>0</v>
      </c>
      <c r="W66" s="36">
        <f t="shared" si="20"/>
        <v>0</v>
      </c>
      <c r="X66" s="32">
        <v>0</v>
      </c>
      <c r="Y66" s="32">
        <v>0</v>
      </c>
      <c r="Z66" s="36">
        <f t="shared" si="21"/>
        <v>0</v>
      </c>
      <c r="AA66" s="36">
        <f t="shared" si="22"/>
        <v>0</v>
      </c>
      <c r="AB66" s="32">
        <v>0</v>
      </c>
      <c r="AC66" s="32">
        <v>0</v>
      </c>
      <c r="AD66" s="36">
        <f t="shared" si="23"/>
        <v>0</v>
      </c>
      <c r="AE66" s="36">
        <f t="shared" si="24"/>
        <v>0</v>
      </c>
      <c r="AF66" s="32">
        <v>0</v>
      </c>
      <c r="AG66" s="32">
        <v>0</v>
      </c>
      <c r="AH66" s="37">
        <f t="shared" si="25"/>
        <v>0</v>
      </c>
      <c r="AI66" s="38">
        <f>IF(AF66=0,0,IF(G66=0,0,AF66/G66*100))</f>
        <v>0</v>
      </c>
      <c r="AJ66" s="38">
        <f>IF(AG66=0,0,IF(H66=0,0,AG66/H66*100))</f>
        <v>0</v>
      </c>
      <c r="AK66" s="43"/>
      <c r="AL66" s="1" t="s">
        <v>137</v>
      </c>
    </row>
    <row r="67" spans="2:38" ht="14.25" thickBot="1">
      <c r="B67" s="29" t="s">
        <v>112</v>
      </c>
      <c r="F67" s="27" t="s">
        <v>113</v>
      </c>
      <c r="G67" s="32">
        <v>35789.4</v>
      </c>
      <c r="H67" s="32">
        <v>2834000</v>
      </c>
      <c r="I67" s="32">
        <v>1029000</v>
      </c>
      <c r="J67" s="32">
        <v>0</v>
      </c>
      <c r="K67" s="32">
        <v>0</v>
      </c>
      <c r="L67" s="32">
        <v>0</v>
      </c>
      <c r="M67" s="32">
        <v>0</v>
      </c>
      <c r="N67" s="36">
        <f t="shared" si="15"/>
        <v>0</v>
      </c>
      <c r="O67" s="36">
        <f t="shared" si="16"/>
        <v>0</v>
      </c>
      <c r="P67" s="32">
        <v>0</v>
      </c>
      <c r="Q67" s="32">
        <v>0</v>
      </c>
      <c r="R67" s="36">
        <f t="shared" si="17"/>
        <v>0</v>
      </c>
      <c r="S67" s="36">
        <f t="shared" si="18"/>
        <v>0</v>
      </c>
      <c r="T67" s="32">
        <v>0</v>
      </c>
      <c r="U67" s="32">
        <v>0</v>
      </c>
      <c r="V67" s="36">
        <f t="shared" si="19"/>
        <v>0</v>
      </c>
      <c r="W67" s="36">
        <f t="shared" si="20"/>
        <v>0</v>
      </c>
      <c r="X67" s="32">
        <v>0</v>
      </c>
      <c r="Y67" s="32">
        <v>0</v>
      </c>
      <c r="Z67" s="36">
        <f t="shared" si="21"/>
        <v>0</v>
      </c>
      <c r="AA67" s="36">
        <f t="shared" si="22"/>
        <v>0</v>
      </c>
      <c r="AB67" s="32">
        <v>0</v>
      </c>
      <c r="AC67" s="32">
        <v>0</v>
      </c>
      <c r="AD67" s="36">
        <f t="shared" si="23"/>
        <v>0</v>
      </c>
      <c r="AE67" s="36">
        <f t="shared" si="24"/>
        <v>0</v>
      </c>
      <c r="AF67" s="32">
        <v>0</v>
      </c>
      <c r="AG67" s="32">
        <v>0</v>
      </c>
      <c r="AH67" s="37">
        <f t="shared" si="25"/>
        <v>0</v>
      </c>
      <c r="AI67" s="38">
        <f>IF(AF67=0,0,IF(G67=0,0,AF67/G67*100))</f>
        <v>0</v>
      </c>
      <c r="AJ67" s="38">
        <f>IF(AG67=0,0,IF(H67=0,0,AG67/H67*100))</f>
        <v>0</v>
      </c>
      <c r="AK67" s="43">
        <v>1026184.76</v>
      </c>
      <c r="AL67" s="1">
        <f t="shared" si="14"/>
        <v>99.7264101068999</v>
      </c>
    </row>
    <row r="68" spans="2:38" ht="14.25" thickBot="1">
      <c r="B68" s="29" t="s">
        <v>114</v>
      </c>
      <c r="F68" s="27" t="s">
        <v>115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6">
        <f t="shared" si="15"/>
        <v>0</v>
      </c>
      <c r="O68" s="36">
        <f t="shared" si="16"/>
        <v>0</v>
      </c>
      <c r="P68" s="32">
        <v>0</v>
      </c>
      <c r="Q68" s="32">
        <v>0</v>
      </c>
      <c r="R68" s="36">
        <f t="shared" si="17"/>
        <v>0</v>
      </c>
      <c r="S68" s="36">
        <f t="shared" si="18"/>
        <v>0</v>
      </c>
      <c r="T68" s="32">
        <v>0</v>
      </c>
      <c r="U68" s="32">
        <v>0</v>
      </c>
      <c r="V68" s="36">
        <f t="shared" si="19"/>
        <v>0</v>
      </c>
      <c r="W68" s="36">
        <f t="shared" si="20"/>
        <v>0</v>
      </c>
      <c r="X68" s="32">
        <v>0</v>
      </c>
      <c r="Y68" s="32">
        <v>0</v>
      </c>
      <c r="Z68" s="36">
        <f t="shared" si="21"/>
        <v>0</v>
      </c>
      <c r="AA68" s="36">
        <f t="shared" si="22"/>
        <v>0</v>
      </c>
      <c r="AB68" s="32">
        <v>0</v>
      </c>
      <c r="AC68" s="32">
        <v>0</v>
      </c>
      <c r="AD68" s="36">
        <f t="shared" si="23"/>
        <v>0</v>
      </c>
      <c r="AE68" s="36">
        <f t="shared" si="24"/>
        <v>0</v>
      </c>
      <c r="AF68" s="32">
        <v>0</v>
      </c>
      <c r="AG68" s="32">
        <v>0</v>
      </c>
      <c r="AH68" s="37">
        <f t="shared" si="25"/>
        <v>0</v>
      </c>
      <c r="AI68" s="38">
        <f>IF(AF68=0,0,IF(G68=0,0,AF68/G68*100))</f>
        <v>0</v>
      </c>
      <c r="AJ68" s="38">
        <f>IF(AG68=0,0,IF(H68=0,0,AG68/H68*100))</f>
        <v>0</v>
      </c>
      <c r="AK68" s="43"/>
      <c r="AL68" s="1" t="s">
        <v>137</v>
      </c>
    </row>
    <row r="69" spans="2:38" ht="14.25" thickBot="1">
      <c r="B69" s="29" t="s">
        <v>116</v>
      </c>
      <c r="F69" s="27" t="s">
        <v>117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6">
        <f t="shared" si="15"/>
        <v>0</v>
      </c>
      <c r="O69" s="36">
        <f t="shared" si="16"/>
        <v>0</v>
      </c>
      <c r="P69" s="32">
        <v>0</v>
      </c>
      <c r="Q69" s="32">
        <v>0</v>
      </c>
      <c r="R69" s="36">
        <f t="shared" si="17"/>
        <v>0</v>
      </c>
      <c r="S69" s="36">
        <f t="shared" si="18"/>
        <v>0</v>
      </c>
      <c r="T69" s="32">
        <v>0</v>
      </c>
      <c r="U69" s="32">
        <v>0</v>
      </c>
      <c r="V69" s="36">
        <f t="shared" si="19"/>
        <v>0</v>
      </c>
      <c r="W69" s="36">
        <f t="shared" si="20"/>
        <v>0</v>
      </c>
      <c r="X69" s="32">
        <v>0</v>
      </c>
      <c r="Y69" s="32">
        <v>0</v>
      </c>
      <c r="Z69" s="36">
        <f t="shared" si="21"/>
        <v>0</v>
      </c>
      <c r="AA69" s="36">
        <f t="shared" si="22"/>
        <v>0</v>
      </c>
      <c r="AB69" s="32">
        <v>0</v>
      </c>
      <c r="AC69" s="32">
        <v>0</v>
      </c>
      <c r="AD69" s="36">
        <f t="shared" si="23"/>
        <v>0</v>
      </c>
      <c r="AE69" s="36">
        <f t="shared" si="24"/>
        <v>0</v>
      </c>
      <c r="AF69" s="32">
        <v>0</v>
      </c>
      <c r="AG69" s="32">
        <v>0</v>
      </c>
      <c r="AH69" s="37">
        <f t="shared" si="25"/>
        <v>0</v>
      </c>
      <c r="AI69" s="38">
        <f>IF(AF69=0,0,IF(G69=0,0,AF69/G69*100))</f>
        <v>0</v>
      </c>
      <c r="AJ69" s="38">
        <f>IF(AG69=0,0,IF(H69=0,0,AG69/H69*100))</f>
        <v>0</v>
      </c>
      <c r="AK69" s="43"/>
      <c r="AL69" s="1" t="s">
        <v>137</v>
      </c>
    </row>
    <row r="70" spans="2:38" ht="14.25" thickBot="1">
      <c r="B70" s="29" t="s">
        <v>118</v>
      </c>
      <c r="F70" s="25" t="s">
        <v>119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f t="shared" si="15"/>
        <v>0</v>
      </c>
      <c r="O70" s="26">
        <f t="shared" si="16"/>
        <v>0</v>
      </c>
      <c r="P70" s="26">
        <v>0</v>
      </c>
      <c r="Q70" s="26">
        <v>0</v>
      </c>
      <c r="R70" s="26">
        <f t="shared" si="17"/>
        <v>0</v>
      </c>
      <c r="S70" s="26">
        <f t="shared" si="18"/>
        <v>0</v>
      </c>
      <c r="T70" s="26">
        <v>0</v>
      </c>
      <c r="U70" s="26">
        <v>0</v>
      </c>
      <c r="V70" s="26">
        <f t="shared" si="19"/>
        <v>0</v>
      </c>
      <c r="W70" s="26">
        <f t="shared" si="20"/>
        <v>0</v>
      </c>
      <c r="X70" s="26">
        <v>0</v>
      </c>
      <c r="Y70" s="26">
        <v>0</v>
      </c>
      <c r="Z70" s="26">
        <f t="shared" si="21"/>
        <v>0</v>
      </c>
      <c r="AA70" s="26">
        <f t="shared" si="22"/>
        <v>0</v>
      </c>
      <c r="AB70" s="26">
        <v>0</v>
      </c>
      <c r="AC70" s="26">
        <v>0</v>
      </c>
      <c r="AD70" s="26">
        <f t="shared" si="23"/>
        <v>0</v>
      </c>
      <c r="AE70" s="26">
        <f t="shared" si="24"/>
        <v>0</v>
      </c>
      <c r="AF70" s="26">
        <v>0</v>
      </c>
      <c r="AG70" s="26">
        <v>0</v>
      </c>
      <c r="AH70" s="1">
        <f t="shared" si="25"/>
        <v>0</v>
      </c>
      <c r="AI70" s="2">
        <f>IF(AF70=0,0,IF(G70=0,0,AF70/G70*100))</f>
        <v>0</v>
      </c>
      <c r="AJ70" s="2">
        <f>IF(AG70=0,0,IF(H70=0,0,AG70/H70*100))</f>
        <v>0</v>
      </c>
      <c r="AK70" s="42"/>
      <c r="AL70" s="1" t="s">
        <v>137</v>
      </c>
    </row>
    <row r="71" spans="2:38" ht="14.25" thickBot="1">
      <c r="B71" s="29" t="s">
        <v>120</v>
      </c>
      <c r="F71" s="27" t="s">
        <v>121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6">
        <f t="shared" si="15"/>
        <v>0</v>
      </c>
      <c r="O71" s="36">
        <f t="shared" si="16"/>
        <v>0</v>
      </c>
      <c r="P71" s="32">
        <v>0</v>
      </c>
      <c r="Q71" s="32">
        <v>0</v>
      </c>
      <c r="R71" s="36">
        <f t="shared" si="17"/>
        <v>0</v>
      </c>
      <c r="S71" s="36">
        <f t="shared" si="18"/>
        <v>0</v>
      </c>
      <c r="T71" s="32">
        <v>0</v>
      </c>
      <c r="U71" s="32">
        <v>0</v>
      </c>
      <c r="V71" s="36">
        <f t="shared" si="19"/>
        <v>0</v>
      </c>
      <c r="W71" s="36">
        <f t="shared" si="20"/>
        <v>0</v>
      </c>
      <c r="X71" s="32">
        <v>0</v>
      </c>
      <c r="Y71" s="32">
        <v>0</v>
      </c>
      <c r="Z71" s="36">
        <f t="shared" si="21"/>
        <v>0</v>
      </c>
      <c r="AA71" s="36">
        <f t="shared" si="22"/>
        <v>0</v>
      </c>
      <c r="AB71" s="32">
        <v>0</v>
      </c>
      <c r="AC71" s="32">
        <v>0</v>
      </c>
      <c r="AD71" s="36">
        <f t="shared" si="23"/>
        <v>0</v>
      </c>
      <c r="AE71" s="36">
        <f t="shared" si="24"/>
        <v>0</v>
      </c>
      <c r="AF71" s="32">
        <v>0</v>
      </c>
      <c r="AG71" s="32">
        <v>0</v>
      </c>
      <c r="AH71" s="37">
        <f t="shared" si="25"/>
        <v>0</v>
      </c>
      <c r="AI71" s="38">
        <f>IF(AF71=0,0,IF(G71=0,0,AF71/G71*100))</f>
        <v>0</v>
      </c>
      <c r="AJ71" s="38">
        <f>IF(AG71=0,0,IF(H71=0,0,AG71/H71*100))</f>
        <v>0</v>
      </c>
      <c r="AK71" s="43"/>
      <c r="AL71" s="1" t="s">
        <v>137</v>
      </c>
    </row>
    <row r="72" spans="2:38" ht="14.25" thickBot="1">
      <c r="B72" s="29" t="s">
        <v>122</v>
      </c>
      <c r="F72" s="27" t="s">
        <v>123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6">
        <f t="shared" si="15"/>
        <v>0</v>
      </c>
      <c r="O72" s="36">
        <f t="shared" si="16"/>
        <v>0</v>
      </c>
      <c r="P72" s="32">
        <v>0</v>
      </c>
      <c r="Q72" s="32">
        <v>0</v>
      </c>
      <c r="R72" s="36">
        <f t="shared" si="17"/>
        <v>0</v>
      </c>
      <c r="S72" s="36">
        <f t="shared" si="18"/>
        <v>0</v>
      </c>
      <c r="T72" s="32">
        <v>0</v>
      </c>
      <c r="U72" s="32">
        <v>0</v>
      </c>
      <c r="V72" s="36">
        <f t="shared" si="19"/>
        <v>0</v>
      </c>
      <c r="W72" s="36">
        <f t="shared" si="20"/>
        <v>0</v>
      </c>
      <c r="X72" s="32">
        <v>0</v>
      </c>
      <c r="Y72" s="32">
        <v>0</v>
      </c>
      <c r="Z72" s="36">
        <f t="shared" si="21"/>
        <v>0</v>
      </c>
      <c r="AA72" s="36">
        <f t="shared" si="22"/>
        <v>0</v>
      </c>
      <c r="AB72" s="39">
        <v>0</v>
      </c>
      <c r="AC72" s="39">
        <v>0</v>
      </c>
      <c r="AD72" s="36">
        <f t="shared" si="23"/>
        <v>0</v>
      </c>
      <c r="AE72" s="36">
        <f t="shared" si="24"/>
        <v>0</v>
      </c>
      <c r="AF72" s="40">
        <v>0</v>
      </c>
      <c r="AG72" s="40">
        <v>0</v>
      </c>
      <c r="AH72" s="37">
        <f t="shared" si="25"/>
        <v>0</v>
      </c>
      <c r="AI72" s="38">
        <f>IF(AF72=0,0,IF(G72=0,0,AF72/G72*100))</f>
        <v>0</v>
      </c>
      <c r="AJ72" s="38">
        <f>IF(AG72=0,0,IF(H72=0,0,AG72/H72*100))</f>
        <v>0</v>
      </c>
      <c r="AK72" s="44"/>
      <c r="AL72" s="1" t="s">
        <v>137</v>
      </c>
    </row>
    <row r="73" spans="2:38" ht="14.25" thickBot="1">
      <c r="B73" s="29" t="s">
        <v>124</v>
      </c>
      <c r="F73" s="25" t="s">
        <v>125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f t="shared" si="15"/>
        <v>0</v>
      </c>
      <c r="O73" s="26">
        <f t="shared" si="16"/>
        <v>0</v>
      </c>
      <c r="P73" s="26">
        <v>0</v>
      </c>
      <c r="Q73" s="26">
        <v>0</v>
      </c>
      <c r="R73" s="26">
        <f t="shared" si="17"/>
        <v>0</v>
      </c>
      <c r="S73" s="26">
        <f t="shared" si="18"/>
        <v>0</v>
      </c>
      <c r="T73" s="26">
        <v>0</v>
      </c>
      <c r="U73" s="26">
        <v>0</v>
      </c>
      <c r="V73" s="26">
        <f t="shared" si="19"/>
        <v>0</v>
      </c>
      <c r="W73" s="26">
        <f t="shared" si="20"/>
        <v>0</v>
      </c>
      <c r="X73" s="26">
        <v>0</v>
      </c>
      <c r="Y73" s="26">
        <v>0</v>
      </c>
      <c r="Z73" s="26">
        <f t="shared" si="21"/>
        <v>0</v>
      </c>
      <c r="AA73" s="26">
        <f t="shared" si="22"/>
        <v>0</v>
      </c>
      <c r="AB73" s="26">
        <v>0</v>
      </c>
      <c r="AC73" s="26">
        <v>0</v>
      </c>
      <c r="AD73" s="26">
        <f t="shared" si="23"/>
        <v>0</v>
      </c>
      <c r="AE73" s="26">
        <f t="shared" si="24"/>
        <v>0</v>
      </c>
      <c r="AF73" s="26">
        <v>0</v>
      </c>
      <c r="AG73" s="26">
        <v>0</v>
      </c>
      <c r="AH73" s="1">
        <f t="shared" si="25"/>
        <v>0</v>
      </c>
      <c r="AI73" s="2">
        <f>IF(AF73=0,0,IF(G73=0,0,AF73/G73*100))</f>
        <v>0</v>
      </c>
      <c r="AJ73" s="2">
        <f>IF(AG73=0,0,IF(H73=0,0,AG73/H73*100))</f>
        <v>0</v>
      </c>
      <c r="AK73" s="42"/>
      <c r="AL73" s="1" t="s">
        <v>137</v>
      </c>
    </row>
    <row r="74" spans="2:38" ht="14.25" thickBot="1">
      <c r="B74" s="29" t="s">
        <v>126</v>
      </c>
      <c r="F74" s="27" t="s">
        <v>127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6">
        <f t="shared" si="15"/>
        <v>0</v>
      </c>
      <c r="O74" s="36">
        <f t="shared" si="16"/>
        <v>0</v>
      </c>
      <c r="P74" s="32">
        <v>0</v>
      </c>
      <c r="Q74" s="32">
        <v>0</v>
      </c>
      <c r="R74" s="36">
        <f t="shared" si="17"/>
        <v>0</v>
      </c>
      <c r="S74" s="36">
        <f t="shared" si="18"/>
        <v>0</v>
      </c>
      <c r="T74" s="32">
        <v>0</v>
      </c>
      <c r="U74" s="32">
        <v>0</v>
      </c>
      <c r="V74" s="36">
        <f t="shared" si="19"/>
        <v>0</v>
      </c>
      <c r="W74" s="36">
        <f t="shared" si="20"/>
        <v>0</v>
      </c>
      <c r="X74" s="32">
        <v>0</v>
      </c>
      <c r="Y74" s="32">
        <v>0</v>
      </c>
      <c r="Z74" s="36">
        <f t="shared" si="21"/>
        <v>0</v>
      </c>
      <c r="AA74" s="36">
        <f t="shared" si="22"/>
        <v>0</v>
      </c>
      <c r="AB74" s="33">
        <v>0</v>
      </c>
      <c r="AC74" s="33">
        <v>0</v>
      </c>
      <c r="AD74" s="36">
        <f t="shared" si="23"/>
        <v>0</v>
      </c>
      <c r="AE74" s="36">
        <f t="shared" si="24"/>
        <v>0</v>
      </c>
      <c r="AF74" s="32">
        <v>0</v>
      </c>
      <c r="AG74" s="32">
        <v>0</v>
      </c>
      <c r="AH74" s="37">
        <f t="shared" si="25"/>
        <v>0</v>
      </c>
      <c r="AI74" s="38">
        <f>IF(AF74=0,0,IF(G74=0,0,AF74/G74*100))</f>
        <v>0</v>
      </c>
      <c r="AJ74" s="38">
        <f>IF(AG74=0,0,IF(H74=0,0,AG74/H74*100))</f>
        <v>0</v>
      </c>
      <c r="AK74" s="43"/>
      <c r="AL74" s="1" t="s">
        <v>137</v>
      </c>
    </row>
    <row r="75" spans="2:38" ht="14.25" thickBot="1">
      <c r="B75" s="29" t="s">
        <v>128</v>
      </c>
      <c r="F75" s="27" t="s">
        <v>129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6">
        <f t="shared" si="15"/>
        <v>0</v>
      </c>
      <c r="O75" s="36">
        <f t="shared" si="16"/>
        <v>0</v>
      </c>
      <c r="P75" s="32">
        <v>0</v>
      </c>
      <c r="Q75" s="32">
        <v>0</v>
      </c>
      <c r="R75" s="36">
        <f t="shared" si="17"/>
        <v>0</v>
      </c>
      <c r="S75" s="36">
        <f t="shared" si="18"/>
        <v>0</v>
      </c>
      <c r="T75" s="32">
        <v>0</v>
      </c>
      <c r="U75" s="32">
        <v>0</v>
      </c>
      <c r="V75" s="36">
        <f t="shared" si="19"/>
        <v>0</v>
      </c>
      <c r="W75" s="36">
        <f t="shared" si="20"/>
        <v>0</v>
      </c>
      <c r="X75" s="32">
        <v>0</v>
      </c>
      <c r="Y75" s="32">
        <v>0</v>
      </c>
      <c r="Z75" s="36">
        <f t="shared" si="21"/>
        <v>0</v>
      </c>
      <c r="AA75" s="36">
        <f t="shared" si="22"/>
        <v>0</v>
      </c>
      <c r="AB75" s="33">
        <v>0</v>
      </c>
      <c r="AC75" s="33">
        <v>0</v>
      </c>
      <c r="AD75" s="36">
        <f t="shared" si="23"/>
        <v>0</v>
      </c>
      <c r="AE75" s="36">
        <f t="shared" si="24"/>
        <v>0</v>
      </c>
      <c r="AF75" s="32">
        <v>0</v>
      </c>
      <c r="AG75" s="32">
        <v>0</v>
      </c>
      <c r="AH75" s="37">
        <f t="shared" si="25"/>
        <v>0</v>
      </c>
      <c r="AI75" s="38">
        <f>IF(AF75=0,0,IF(G75=0,0,AF75/G75*100))</f>
        <v>0</v>
      </c>
      <c r="AJ75" s="38">
        <f>IF(AG75=0,0,IF(H75=0,0,AG75/H75*100))</f>
        <v>0</v>
      </c>
      <c r="AK75" s="43"/>
      <c r="AL75" s="1" t="s">
        <v>137</v>
      </c>
    </row>
    <row r="76" spans="2:38" ht="14.25" thickBot="1">
      <c r="B76" s="29" t="s">
        <v>130</v>
      </c>
      <c r="F76" s="25" t="s">
        <v>131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f t="shared" si="15"/>
        <v>0</v>
      </c>
      <c r="O76" s="26">
        <f t="shared" si="16"/>
        <v>0</v>
      </c>
      <c r="P76" s="26">
        <v>0</v>
      </c>
      <c r="Q76" s="26">
        <v>0</v>
      </c>
      <c r="R76" s="26">
        <f t="shared" si="17"/>
        <v>0</v>
      </c>
      <c r="S76" s="26">
        <f t="shared" si="18"/>
        <v>0</v>
      </c>
      <c r="T76" s="26">
        <v>0</v>
      </c>
      <c r="U76" s="26">
        <v>0</v>
      </c>
      <c r="V76" s="26">
        <f t="shared" si="19"/>
        <v>0</v>
      </c>
      <c r="W76" s="26">
        <f t="shared" si="20"/>
        <v>0</v>
      </c>
      <c r="X76" s="26">
        <v>0</v>
      </c>
      <c r="Y76" s="26">
        <v>0</v>
      </c>
      <c r="Z76" s="26">
        <f t="shared" si="21"/>
        <v>0</v>
      </c>
      <c r="AA76" s="26">
        <f t="shared" si="22"/>
        <v>0</v>
      </c>
      <c r="AB76" s="26">
        <v>0</v>
      </c>
      <c r="AC76" s="26">
        <v>0</v>
      </c>
      <c r="AD76" s="26">
        <f t="shared" si="23"/>
        <v>0</v>
      </c>
      <c r="AE76" s="26">
        <f t="shared" si="24"/>
        <v>0</v>
      </c>
      <c r="AF76" s="26">
        <v>0</v>
      </c>
      <c r="AG76" s="26">
        <v>0</v>
      </c>
      <c r="AH76" s="1">
        <f t="shared" si="25"/>
        <v>0</v>
      </c>
      <c r="AI76" s="2">
        <f>IF(AF76=0,0,IF(G76=0,0,AF76/G76*100))</f>
        <v>0</v>
      </c>
      <c r="AJ76" s="2">
        <f>IF(AG76=0,0,IF(H76=0,0,AG76/H76*100))</f>
        <v>0</v>
      </c>
      <c r="AK76" s="42"/>
      <c r="AL76" s="1" t="s">
        <v>137</v>
      </c>
    </row>
    <row r="77" spans="2:37" ht="13.5">
      <c r="B77" s="29" t="s">
        <v>1</v>
      </c>
      <c r="R77" s="34" t="s">
        <v>1</v>
      </c>
      <c r="S77" s="34" t="s">
        <v>1</v>
      </c>
      <c r="V77" s="34" t="s">
        <v>1</v>
      </c>
      <c r="Z77" s="34" t="s">
        <v>1</v>
      </c>
      <c r="AA77" s="34" t="s">
        <v>1</v>
      </c>
      <c r="AH77" s="35" t="s">
        <v>1</v>
      </c>
      <c r="AI77" s="35" t="s">
        <v>1</v>
      </c>
      <c r="AJ77" s="35" t="s">
        <v>1</v>
      </c>
      <c r="AK77" s="45"/>
    </row>
    <row r="78" ht="13.5">
      <c r="B78" s="29" t="s">
        <v>1</v>
      </c>
    </row>
    <row r="79" ht="13.5">
      <c r="B79" s="29" t="s">
        <v>1</v>
      </c>
    </row>
    <row r="80" ht="13.5">
      <c r="B80" s="29" t="s">
        <v>1</v>
      </c>
    </row>
    <row r="81" ht="13.5">
      <c r="B81" s="29" t="s">
        <v>1</v>
      </c>
    </row>
    <row r="82" ht="13.5">
      <c r="B82" s="29" t="s">
        <v>1</v>
      </c>
    </row>
    <row r="83" ht="13.5">
      <c r="B83" s="29" t="s">
        <v>1</v>
      </c>
    </row>
  </sheetData>
  <mergeCells count="21">
    <mergeCell ref="V21:W21"/>
    <mergeCell ref="I21:I22"/>
    <mergeCell ref="F21:F22"/>
    <mergeCell ref="F11:AK11"/>
    <mergeCell ref="G21:G22"/>
    <mergeCell ref="H21:H22"/>
    <mergeCell ref="J21:K21"/>
    <mergeCell ref="L21:M21"/>
    <mergeCell ref="N21:O21"/>
    <mergeCell ref="P21:Q21"/>
    <mergeCell ref="X21:Y21"/>
    <mergeCell ref="G20:W20"/>
    <mergeCell ref="T21:U21"/>
    <mergeCell ref="AL21:AL22"/>
    <mergeCell ref="Z21:AA21"/>
    <mergeCell ref="AI21:AJ21"/>
    <mergeCell ref="AD21:AE21"/>
    <mergeCell ref="AB21:AC21"/>
    <mergeCell ref="AF21:AG21"/>
    <mergeCell ref="AH21:AH22"/>
    <mergeCell ref="R21:S21"/>
  </mergeCells>
  <printOptions horizontalCentered="1" verticalCentered="1"/>
  <pageMargins left="0.3937007874015748" right="0.3937007874015748" top="0.28" bottom="0.3937007874015748" header="0.3937007874015748" footer="0.3937007874015748"/>
  <pageSetup firstPageNumber="1" useFirstPageNumber="1"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zeliha bozkurt</cp:lastModifiedBy>
  <dcterms:created xsi:type="dcterms:W3CDTF">2011-01-31T12:55:25Z</dcterms:created>
  <dcterms:modified xsi:type="dcterms:W3CDTF">2011-01-31T14:15:28Z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-1320500526</vt:i4>
  </property>
  <property fmtid="{D5CDD505-2E9C-101B-9397-08002B2CF9AE}" pid="3" name="_EmailSubject">
    <vt:lpwstr>Kopya BH-AylikGiderRakamlari.xls</vt:lpwstr>
  </property>
  <property fmtid="{D5CDD505-2E9C-101B-9397-08002B2CF9AE}" pid="4" name="_AuthorEmail">
    <vt:lpwstr>ckarakaya@dmi.gov.tr</vt:lpwstr>
  </property>
  <property fmtid="{D5CDD505-2E9C-101B-9397-08002B2CF9AE}" pid="5" name="_AuthorEmailDisplayName">
    <vt:lpwstr>Celaleddin KARAKAYA</vt:lpwstr>
  </property>
  <property fmtid="{D5CDD505-2E9C-101B-9397-08002B2CF9AE}" pid="6" name="_PreviousAdHocReviewCycleID">
    <vt:i4>-1351127056</vt:i4>
  </property>
  <property fmtid="{D5CDD505-2E9C-101B-9397-08002B2CF9AE}" pid="7" name="_ReviewingToolsShownOnce">
    <vt:lpwstr/>
  </property>
</Properties>
</file>