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'Sayfa1'!$A$22:$B$56</definedName>
    <definedName name="SutunBaslik">'Sayfa1'!$F$13:$AK$17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<sst xmlns="http://schemas.openxmlformats.org/spreadsheetml/2006/main" count="445" uniqueCount="99">
  <si>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</si>
  <si>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</si>
  <si>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</si>
  <si>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</si>
  <si>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</si>
  <si>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</si>
  <si>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</si>
  <si>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</si>
  <si>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</si>
  <si>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</si>
  <si>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</si>
  <si>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</si>
  <si>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</si>
  <si>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</si>
  <si>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</si>
  <si>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</si>
  <si>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</si>
  <si>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</si>
  <si>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</si>
  <si>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</si>
  <si>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</si>
  <si>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</si>
  <si>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</si>
  <si>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</si>
  <si>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</si>
  <si>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</si>
  <si>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</si>
  <si>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</si>
  <si>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</si>
  <si>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</si>
  <si>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</si>
  <si>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</si>
  <si>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</si>
  <si>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</si>
  <si>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</si>
  <si>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</si>
  <si>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</si>
  <si>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</si>
  <si>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</si>
  <si>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</si>
  <si>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</si>
  <si>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</si>
  <si>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</si>
  <si>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</si>
  <si>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</si>
  <si>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</si>
  <si>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</si>
  <si>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</si>
  <si>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</si>
  <si>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</si>
  <si>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</si>
  <si>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</si>
  <si>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</si>
  <si>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</si>
  <si>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</si>
  <si>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</si>
  <si>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</si>
  <si>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</si>
  <si>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</si>
  <si>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</si>
  <si>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</si>
  <si>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</si>
  <si>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</si>
  <si>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</si>
  <si>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</si>
  <si>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</si>
  <si>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</si>
  <si>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</si>
  <si>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</si>
  <si>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05</t>
  </si>
  <si>
    <t xml:space="preserve">05 - CARİ TRANSFERLER </t>
  </si>
  <si>
    <t>05.3</t>
  </si>
  <si>
    <t>KAR AMACI GÜTMEYEN KURULUŞLARA YAPILAN TRANSFERLER</t>
  </si>
  <si>
    <t>05.6</t>
  </si>
  <si>
    <t>YURTDIŞINA YAPILAN TRANSFERLER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</si>
  <si>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</si>
  <si>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</si>
  <si>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</si>
  <si>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</si>
  <si>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</si>
  <si>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</si>
  <si>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</si>
  <si>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</si>
  <si>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</si>
  <si>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</si>
  <si>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06.7</t>
  </si>
  <si>
    <t>GAYRİMENKUL BÜYÜK ONARIM GİDERLERİ</t>
  </si>
  <si>
    <t>07</t>
  </si>
  <si>
    <t>07 - SERMAYE TRANSFERLERİ</t>
  </si>
  <si>
    <t>08</t>
  </si>
  <si>
    <t xml:space="preserve">08 - BORÇ VERME </t>
  </si>
  <si>
    <t>09</t>
  </si>
  <si>
    <t>09 - YEDEK ÖDENEKLER</t>
  </si>
  <si>
    <t>2011</t>
  </si>
  <si>
    <t>33.75 - METEOROLOJİ GENEL MÜDÜRLÜĞÜ</t>
  </si>
  <si>
    <t>33.75</t>
  </si>
  <si>
    <t>OCAK-ARALIK
GERÇEKLEŞME TOPLAMI</t>
  </si>
  <si>
    <t>2011 REVİZE</t>
  </si>
  <si>
    <t>2011 GERÇEKLEŞME ORANI %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</si>
</sst>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54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6"/>
      <name val="Tahoma"/>
      <family val="2"/>
    </font>
    <font>
      <b/>
      <sz val="8"/>
      <color indexed="36"/>
      <name val="Tahoma"/>
      <family val="2"/>
    </font>
    <font>
      <sz val="8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7030A0"/>
      <name val="Tahoma"/>
      <family val="2"/>
    </font>
    <font>
      <b/>
      <sz val="8"/>
      <color rgb="FF7030A0"/>
      <name val="Tahoma"/>
      <family val="2"/>
    </font>
    <font>
      <sz val="8"/>
      <color rgb="FF7030A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</cellStyleXfs>
  <cellXfs count="7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49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6" xfId="0" applyNumberFormat="1" applyFont="1" applyBorder="1" applyAlignment="1" applyProtection="1">
      <alignment horizontal="center" vertical="center" wrapText="1"/>
      <protection/>
    </xf>
    <xf numFmtId="164" fontId="11" fillId="0" borderId="14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 applyProtection="1">
      <alignment horizontal="center" vertical="center" wrapText="1"/>
      <protection/>
    </xf>
    <xf numFmtId="4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/>
    </xf>
    <xf numFmtId="0" fontId="12" fillId="0" borderId="0" xfId="60" applyFont="1" applyAlignment="1">
      <alignment horizontal="left" vertical="center"/>
      <protection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33" xfId="0" applyNumberFormat="1" applyFont="1" applyBorder="1" applyAlignment="1">
      <alignment horizontal="center" vertical="center"/>
    </xf>
    <xf numFmtId="4" fontId="52" fillId="0" borderId="34" xfId="0" applyNumberFormat="1" applyFont="1" applyBorder="1" applyAlignment="1">
      <alignment horizontal="center" vertical="center"/>
    </xf>
    <xf numFmtId="4" fontId="53" fillId="0" borderId="34" xfId="0" applyNumberFormat="1" applyFont="1" applyBorder="1" applyAlignment="1">
      <alignment horizontal="center" vertical="center"/>
    </xf>
    <xf numFmtId="4" fontId="53" fillId="0" borderId="35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L63"/>
  <sheetViews>
    <sheetView tabSelected="1" zoomScalePageLayoutView="0" workbookViewId="0" topLeftCell="J20">
      <selection activeCell="AK36" sqref="AK36"/>
    </sheetView>
  </sheetViews>
  <sheetFormatPr defaultColWidth="9.00390625" defaultRowHeight="13.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59.625" style="7" bestFit="1" customWidth="1"/>
    <col min="7" max="7" width="13.875" style="15" customWidth="1"/>
    <col min="8" max="9" width="11.00390625" style="15" bestFit="1" customWidth="1"/>
    <col min="10" max="11" width="10.875" style="15" bestFit="1" customWidth="1"/>
    <col min="12" max="13" width="21.25390625" style="15" hidden="1" customWidth="1"/>
    <col min="14" max="14" width="10.00390625" style="15" bestFit="1" customWidth="1"/>
    <col min="15" max="15" width="9.375" style="15" bestFit="1" customWidth="1"/>
    <col min="16" max="16" width="21.25390625" style="15" hidden="1" customWidth="1"/>
    <col min="17" max="17" width="10.75390625" style="15" hidden="1" customWidth="1"/>
    <col min="18" max="18" width="9.00390625" style="15" bestFit="1" customWidth="1"/>
    <col min="19" max="19" width="10.00390625" style="15" bestFit="1" customWidth="1"/>
    <col min="20" max="20" width="21.25390625" style="15" hidden="1" customWidth="1"/>
    <col min="21" max="21" width="11.375" style="15" hidden="1" customWidth="1"/>
    <col min="22" max="22" width="8.75390625" style="15" bestFit="1" customWidth="1"/>
    <col min="23" max="23" width="9.00390625" style="15" bestFit="1" customWidth="1"/>
    <col min="24" max="24" width="21.25390625" style="15" hidden="1" customWidth="1"/>
    <col min="25" max="25" width="11.625" style="15" hidden="1" customWidth="1"/>
    <col min="26" max="27" width="9.00390625" style="15" bestFit="1" customWidth="1"/>
    <col min="28" max="29" width="14.25390625" style="7" hidden="1" customWidth="1"/>
    <col min="30" max="30" width="9.00390625" style="7" bestFit="1" customWidth="1"/>
    <col min="31" max="31" width="10.00390625" style="7" bestFit="1" customWidth="1"/>
    <col min="32" max="33" width="10.875" style="7" bestFit="1" customWidth="1"/>
    <col min="34" max="34" width="7.25390625" style="7" bestFit="1" customWidth="1"/>
    <col min="35" max="35" width="8.75390625" style="7" customWidth="1"/>
    <col min="36" max="36" width="8.625" style="7" customWidth="1"/>
    <col min="37" max="37" width="11.75390625" style="8" customWidth="1"/>
    <col min="38" max="38" width="12.625" style="68" customWidth="1"/>
    <col min="39" max="16384" width="9.125" style="7" customWidth="1"/>
  </cols>
  <sheetData>
    <row r="1" spans="1:30" ht="12.75" customHeight="1" hidden="1">
      <c r="A1" s="1" t="s">
        <v>0</v>
      </c>
      <c r="B1" s="2" t="s">
        <v>93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/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5" t="s">
        <v>1</v>
      </c>
      <c r="AB1" s="6" t="s">
        <v>1</v>
      </c>
      <c r="AD1" s="6" t="s">
        <v>1</v>
      </c>
    </row>
    <row r="2" spans="1:30" ht="12.75" customHeight="1" hidden="1">
      <c r="A2" s="9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/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5" t="s">
        <v>1</v>
      </c>
      <c r="AB2" s="6" t="s">
        <v>1</v>
      </c>
      <c r="AD2" s="6" t="s">
        <v>1</v>
      </c>
    </row>
    <row r="3" spans="1:30" ht="12.75" customHeight="1" hidden="1">
      <c r="A3" s="9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/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5" t="s">
        <v>1</v>
      </c>
      <c r="AB3" s="6" t="s">
        <v>1</v>
      </c>
      <c r="AD3" s="6" t="s">
        <v>1</v>
      </c>
    </row>
    <row r="4" spans="1:30" ht="12.75" customHeight="1" hidden="1">
      <c r="A4" s="9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/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6" t="s">
        <v>1</v>
      </c>
      <c r="AD4" s="6" t="s">
        <v>1</v>
      </c>
    </row>
    <row r="5" spans="1:30" ht="12.75" customHeight="1" hidden="1">
      <c r="A5" s="10" t="s">
        <v>5</v>
      </c>
      <c r="B5" s="11" t="s">
        <v>95</v>
      </c>
      <c r="C5" s="6" t="s">
        <v>1</v>
      </c>
      <c r="D5" s="6" t="s">
        <v>1</v>
      </c>
      <c r="E5" s="6" t="s">
        <v>1</v>
      </c>
      <c r="F5" s="12" t="s">
        <v>1</v>
      </c>
      <c r="G5" s="13" t="s">
        <v>1</v>
      </c>
      <c r="H5" s="13" t="s">
        <v>1</v>
      </c>
      <c r="I5" s="13"/>
      <c r="J5" s="13" t="s">
        <v>1</v>
      </c>
      <c r="K5" s="13" t="s">
        <v>1</v>
      </c>
      <c r="L5" s="13" t="s">
        <v>1</v>
      </c>
      <c r="M5" s="13" t="s">
        <v>1</v>
      </c>
      <c r="N5" s="13" t="s">
        <v>1</v>
      </c>
      <c r="O5" s="13" t="s">
        <v>1</v>
      </c>
      <c r="P5" s="13" t="s">
        <v>1</v>
      </c>
      <c r="Q5" s="13" t="s">
        <v>1</v>
      </c>
      <c r="R5" s="13" t="s">
        <v>1</v>
      </c>
      <c r="S5" s="13" t="s">
        <v>1</v>
      </c>
      <c r="T5" s="13" t="s">
        <v>1</v>
      </c>
      <c r="U5" s="13" t="s">
        <v>1</v>
      </c>
      <c r="V5" s="13" t="s">
        <v>1</v>
      </c>
      <c r="W5" s="13" t="s">
        <v>1</v>
      </c>
      <c r="X5" s="13" t="s">
        <v>1</v>
      </c>
      <c r="Y5" s="13" t="s">
        <v>1</v>
      </c>
      <c r="Z5" s="13" t="s">
        <v>1</v>
      </c>
      <c r="AA5" s="13" t="s">
        <v>1</v>
      </c>
      <c r="AB5" s="6" t="s">
        <v>1</v>
      </c>
      <c r="AD5" s="6" t="s">
        <v>1</v>
      </c>
    </row>
    <row r="6" spans="1:30" ht="15.75" customHeight="1" hidden="1">
      <c r="A6" s="1" t="s">
        <v>6</v>
      </c>
      <c r="B6" s="6" t="s">
        <v>94</v>
      </c>
      <c r="C6" s="6" t="s">
        <v>1</v>
      </c>
      <c r="D6" s="6" t="s">
        <v>1</v>
      </c>
      <c r="E6" s="6" t="s">
        <v>1</v>
      </c>
      <c r="F6" s="6" t="s">
        <v>1</v>
      </c>
      <c r="G6" s="13" t="s">
        <v>1</v>
      </c>
      <c r="H6" s="13" t="s">
        <v>1</v>
      </c>
      <c r="I6" s="13"/>
      <c r="J6" s="13" t="s">
        <v>1</v>
      </c>
      <c r="K6" s="13" t="s">
        <v>1</v>
      </c>
      <c r="L6" s="13" t="s">
        <v>1</v>
      </c>
      <c r="M6" s="13" t="s">
        <v>1</v>
      </c>
      <c r="N6" s="13" t="s">
        <v>1</v>
      </c>
      <c r="O6" s="13" t="s">
        <v>1</v>
      </c>
      <c r="P6" s="13" t="s">
        <v>1</v>
      </c>
      <c r="Q6" s="13" t="s">
        <v>1</v>
      </c>
      <c r="R6" s="13" t="s">
        <v>1</v>
      </c>
      <c r="S6" s="13" t="s">
        <v>1</v>
      </c>
      <c r="T6" s="13" t="s">
        <v>1</v>
      </c>
      <c r="U6" s="13" t="s">
        <v>1</v>
      </c>
      <c r="V6" s="13" t="s">
        <v>1</v>
      </c>
      <c r="W6" s="13" t="s">
        <v>1</v>
      </c>
      <c r="X6" s="13" t="s">
        <v>1</v>
      </c>
      <c r="Y6" s="13" t="s">
        <v>1</v>
      </c>
      <c r="Z6" s="13" t="s">
        <v>1</v>
      </c>
      <c r="AA6" s="13" t="s">
        <v>1</v>
      </c>
      <c r="AB6" s="6" t="s">
        <v>1</v>
      </c>
      <c r="AD6" s="6" t="s">
        <v>1</v>
      </c>
    </row>
    <row r="7" spans="1:30" ht="9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4" t="s">
        <v>1</v>
      </c>
      <c r="H7" s="14" t="s">
        <v>1</v>
      </c>
      <c r="I7" s="14"/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  <c r="R7" s="14" t="s">
        <v>1</v>
      </c>
      <c r="S7" s="14" t="s">
        <v>1</v>
      </c>
      <c r="T7" s="14" t="s">
        <v>1</v>
      </c>
      <c r="U7" s="14" t="s">
        <v>1</v>
      </c>
      <c r="V7" s="14" t="s">
        <v>1</v>
      </c>
      <c r="W7" s="14" t="s">
        <v>1</v>
      </c>
      <c r="X7" s="14" t="s">
        <v>1</v>
      </c>
      <c r="Y7" s="14" t="s">
        <v>1</v>
      </c>
      <c r="Z7" s="14" t="s">
        <v>1</v>
      </c>
      <c r="AA7" s="14" t="s">
        <v>1</v>
      </c>
      <c r="AB7" s="14" t="s">
        <v>1</v>
      </c>
      <c r="AD7" s="14" t="s">
        <v>1</v>
      </c>
    </row>
    <row r="8" ht="9" hidden="1"/>
    <row r="9" ht="9" hidden="1"/>
    <row r="11" spans="6:37" ht="22.5" customHeight="1">
      <c r="F11" s="67" t="s">
        <v>7</v>
      </c>
      <c r="G11" s="67" t="s">
        <v>1</v>
      </c>
      <c r="H11" s="67" t="s">
        <v>1</v>
      </c>
      <c r="I11" s="67"/>
      <c r="J11" s="67" t="s">
        <v>1</v>
      </c>
      <c r="K11" s="67" t="s">
        <v>1</v>
      </c>
      <c r="L11" s="67" t="s">
        <v>1</v>
      </c>
      <c r="M11" s="67" t="s">
        <v>1</v>
      </c>
      <c r="N11" s="67" t="s">
        <v>1</v>
      </c>
      <c r="O11" s="67" t="s">
        <v>1</v>
      </c>
      <c r="P11" s="67" t="s">
        <v>1</v>
      </c>
      <c r="Q11" s="67" t="s">
        <v>1</v>
      </c>
      <c r="R11" s="67" t="s">
        <v>1</v>
      </c>
      <c r="S11" s="67" t="s">
        <v>1</v>
      </c>
      <c r="T11" s="67" t="s">
        <v>1</v>
      </c>
      <c r="U11" s="67" t="s">
        <v>1</v>
      </c>
      <c r="V11" s="67" t="s">
        <v>1</v>
      </c>
      <c r="W11" s="67" t="s">
        <v>1</v>
      </c>
      <c r="X11" s="67" t="s">
        <v>1</v>
      </c>
      <c r="Y11" s="67" t="s">
        <v>1</v>
      </c>
      <c r="Z11" s="67" t="s">
        <v>1</v>
      </c>
      <c r="AA11" s="67" t="s">
        <v>1</v>
      </c>
      <c r="AB11" s="67" t="s">
        <v>1</v>
      </c>
      <c r="AC11" s="67" t="s">
        <v>1</v>
      </c>
      <c r="AD11" s="67" t="s">
        <v>1</v>
      </c>
      <c r="AE11" s="67" t="s">
        <v>1</v>
      </c>
      <c r="AF11" s="67" t="s">
        <v>1</v>
      </c>
      <c r="AG11" s="67" t="s">
        <v>1</v>
      </c>
      <c r="AH11" s="67" t="s">
        <v>1</v>
      </c>
      <c r="AI11" s="67" t="s">
        <v>1</v>
      </c>
      <c r="AJ11" s="67" t="s">
        <v>1</v>
      </c>
      <c r="AK11" s="67" t="s">
        <v>1</v>
      </c>
    </row>
    <row r="12" ht="9" hidden="1"/>
    <row r="13" spans="6:37" ht="9" hidden="1">
      <c r="F13" s="4" t="s">
        <v>8</v>
      </c>
      <c r="G13" s="5" t="s">
        <v>9</v>
      </c>
      <c r="H13" s="5" t="s">
        <v>10</v>
      </c>
      <c r="I13" s="5"/>
      <c r="J13" s="5" t="s">
        <v>9</v>
      </c>
      <c r="K13" s="5" t="s">
        <v>9</v>
      </c>
      <c r="L13" s="5" t="s">
        <v>9</v>
      </c>
      <c r="M13" s="5" t="s">
        <v>9</v>
      </c>
      <c r="N13" s="15" t="s">
        <v>11</v>
      </c>
      <c r="O13" s="15" t="s">
        <v>11</v>
      </c>
      <c r="P13" s="5" t="s">
        <v>9</v>
      </c>
      <c r="Q13" s="5" t="s">
        <v>9</v>
      </c>
      <c r="R13" s="5" t="s">
        <v>11</v>
      </c>
      <c r="S13" s="5" t="s">
        <v>11</v>
      </c>
      <c r="T13" s="5" t="s">
        <v>9</v>
      </c>
      <c r="U13" s="5" t="s">
        <v>9</v>
      </c>
      <c r="V13" s="5" t="s">
        <v>11</v>
      </c>
      <c r="W13" s="5" t="s">
        <v>11</v>
      </c>
      <c r="X13" s="5" t="s">
        <v>9</v>
      </c>
      <c r="Y13" s="5" t="s">
        <v>9</v>
      </c>
      <c r="Z13" s="5" t="s">
        <v>11</v>
      </c>
      <c r="AA13" s="5" t="s">
        <v>11</v>
      </c>
      <c r="AB13" s="5" t="s">
        <v>9</v>
      </c>
      <c r="AC13" s="5" t="s">
        <v>9</v>
      </c>
      <c r="AD13" s="5" t="s">
        <v>11</v>
      </c>
      <c r="AE13" s="5" t="s">
        <v>11</v>
      </c>
      <c r="AF13" s="5" t="s">
        <v>9</v>
      </c>
      <c r="AG13" s="5" t="s">
        <v>9</v>
      </c>
      <c r="AK13" s="8" t="s">
        <v>12</v>
      </c>
    </row>
    <row r="14" spans="6:37" ht="9" hidden="1">
      <c r="F14" s="4" t="s">
        <v>13</v>
      </c>
      <c r="G14" s="5">
        <f>ButceYil-1</f>
        <v>2010</v>
      </c>
      <c r="H14" s="5" t="str">
        <f>ButceYil</f>
        <v>2011</v>
      </c>
      <c r="I14" s="5"/>
      <c r="J14" s="5">
        <f>ButceYil-1</f>
        <v>2010</v>
      </c>
      <c r="K14" s="5" t="str">
        <f>ButceYil</f>
        <v>2011</v>
      </c>
      <c r="L14" s="5">
        <f>ButceYil-1</f>
        <v>2010</v>
      </c>
      <c r="M14" s="5" t="str">
        <f>ButceYil</f>
        <v>2011</v>
      </c>
      <c r="P14" s="5">
        <f>ButceYil-1</f>
        <v>2010</v>
      </c>
      <c r="Q14" s="5" t="str">
        <f>ButceYil</f>
        <v>2011</v>
      </c>
      <c r="R14" s="5">
        <f>ButceYil-1</f>
        <v>2010</v>
      </c>
      <c r="S14" s="5" t="str">
        <f>ButceYil</f>
        <v>2011</v>
      </c>
      <c r="T14" s="5">
        <f>ButceYil-1</f>
        <v>2010</v>
      </c>
      <c r="U14" s="5" t="str">
        <f>ButceYil</f>
        <v>2011</v>
      </c>
      <c r="V14" s="5">
        <f>ButceYil-1</f>
        <v>2010</v>
      </c>
      <c r="W14" s="5" t="str">
        <f>ButceYil</f>
        <v>2011</v>
      </c>
      <c r="X14" s="5">
        <f>ButceYil-1</f>
        <v>2010</v>
      </c>
      <c r="Y14" s="5" t="str">
        <f>ButceYil</f>
        <v>2011</v>
      </c>
      <c r="Z14" s="5">
        <f>ButceYil-1</f>
        <v>2010</v>
      </c>
      <c r="AA14" s="5" t="str">
        <f>ButceYil</f>
        <v>2011</v>
      </c>
      <c r="AB14" s="5">
        <f>ButceYil-1</f>
        <v>2010</v>
      </c>
      <c r="AC14" s="5" t="str">
        <f>ButceYil</f>
        <v>2011</v>
      </c>
      <c r="AD14" s="5">
        <f>ButceYil-1</f>
        <v>2010</v>
      </c>
      <c r="AE14" s="5" t="str">
        <f>ButceYil</f>
        <v>2011</v>
      </c>
      <c r="AF14" s="5">
        <f>ButceYil-1</f>
        <v>2010</v>
      </c>
      <c r="AG14" s="5" t="str">
        <f>ButceYil</f>
        <v>2011</v>
      </c>
      <c r="AK14" s="8" t="str">
        <f>ButceYil</f>
        <v>2011</v>
      </c>
    </row>
    <row r="15" spans="6:33" ht="9" hidden="1">
      <c r="F15" s="4" t="s">
        <v>14</v>
      </c>
      <c r="G15" s="5" t="s">
        <v>1</v>
      </c>
      <c r="H15" s="5">
        <v>6</v>
      </c>
      <c r="I15" s="5"/>
      <c r="J15" s="5" t="s">
        <v>1</v>
      </c>
      <c r="K15" s="5" t="s">
        <v>1</v>
      </c>
      <c r="L15" s="5" t="s">
        <v>1</v>
      </c>
      <c r="M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  <c r="AG15" s="5" t="s">
        <v>1</v>
      </c>
    </row>
    <row r="16" spans="6:37" ht="9" hidden="1">
      <c r="F16" s="4" t="s">
        <v>15</v>
      </c>
      <c r="G16" s="5">
        <v>12</v>
      </c>
      <c r="H16" s="5" t="s">
        <v>1</v>
      </c>
      <c r="I16" s="5"/>
      <c r="J16" s="5">
        <v>1</v>
      </c>
      <c r="K16" s="5">
        <v>1</v>
      </c>
      <c r="L16" s="5">
        <v>2</v>
      </c>
      <c r="M16" s="5">
        <v>2</v>
      </c>
      <c r="P16" s="5">
        <v>3</v>
      </c>
      <c r="Q16" s="5">
        <v>3</v>
      </c>
      <c r="R16" s="5">
        <v>3</v>
      </c>
      <c r="S16" s="5">
        <v>3</v>
      </c>
      <c r="T16" s="5">
        <v>4</v>
      </c>
      <c r="U16" s="5">
        <v>4</v>
      </c>
      <c r="V16" s="5">
        <v>4</v>
      </c>
      <c r="W16" s="5">
        <v>4</v>
      </c>
      <c r="X16" s="5">
        <v>5</v>
      </c>
      <c r="Y16" s="5">
        <v>5</v>
      </c>
      <c r="Z16" s="5">
        <v>5</v>
      </c>
      <c r="AA16" s="5">
        <v>5</v>
      </c>
      <c r="AB16" s="5">
        <v>6</v>
      </c>
      <c r="AC16" s="5">
        <v>6</v>
      </c>
      <c r="AD16" s="5">
        <v>6</v>
      </c>
      <c r="AE16" s="5">
        <v>6</v>
      </c>
      <c r="AF16" s="5">
        <v>6</v>
      </c>
      <c r="AG16" s="5">
        <v>6</v>
      </c>
      <c r="AK16" s="8">
        <v>6</v>
      </c>
    </row>
    <row r="17" spans="6:37" ht="9" hidden="1">
      <c r="F17" s="4" t="s">
        <v>16</v>
      </c>
      <c r="G17" s="15" t="str">
        <f aca="true" t="shared" si="0" ref="G17:M17">KurKod</f>
        <v>33.75</v>
      </c>
      <c r="H17" s="15" t="str">
        <f t="shared" si="0"/>
        <v>33.75</v>
      </c>
      <c r="J17" s="15" t="str">
        <f t="shared" si="0"/>
        <v>33.75</v>
      </c>
      <c r="K17" s="15" t="str">
        <f t="shared" si="0"/>
        <v>33.75</v>
      </c>
      <c r="L17" s="15" t="str">
        <f t="shared" si="0"/>
        <v>33.75</v>
      </c>
      <c r="M17" s="15" t="str">
        <f t="shared" si="0"/>
        <v>33.75</v>
      </c>
      <c r="P17" s="15" t="str">
        <f aca="true" t="shared" si="1" ref="P17:AG17">KurKod</f>
        <v>33.75</v>
      </c>
      <c r="Q17" s="15" t="str">
        <f t="shared" si="1"/>
        <v>33.75</v>
      </c>
      <c r="R17" s="15" t="str">
        <f t="shared" si="1"/>
        <v>33.75</v>
      </c>
      <c r="S17" s="15" t="str">
        <f t="shared" si="1"/>
        <v>33.75</v>
      </c>
      <c r="T17" s="15" t="str">
        <f t="shared" si="1"/>
        <v>33.75</v>
      </c>
      <c r="U17" s="15" t="str">
        <f t="shared" si="1"/>
        <v>33.75</v>
      </c>
      <c r="V17" s="15" t="str">
        <f t="shared" si="1"/>
        <v>33.75</v>
      </c>
      <c r="W17" s="15" t="str">
        <f t="shared" si="1"/>
        <v>33.75</v>
      </c>
      <c r="X17" s="15" t="str">
        <f t="shared" si="1"/>
        <v>33.75</v>
      </c>
      <c r="Y17" s="15" t="str">
        <f t="shared" si="1"/>
        <v>33.75</v>
      </c>
      <c r="Z17" s="15" t="str">
        <f t="shared" si="1"/>
        <v>33.75</v>
      </c>
      <c r="AA17" s="15" t="str">
        <f t="shared" si="1"/>
        <v>33.75</v>
      </c>
      <c r="AB17" s="15" t="str">
        <f t="shared" si="1"/>
        <v>33.75</v>
      </c>
      <c r="AC17" s="15" t="str">
        <f t="shared" si="1"/>
        <v>33.75</v>
      </c>
      <c r="AD17" s="15" t="str">
        <f t="shared" si="1"/>
        <v>33.75</v>
      </c>
      <c r="AE17" s="15" t="str">
        <f t="shared" si="1"/>
        <v>33.75</v>
      </c>
      <c r="AF17" s="15" t="str">
        <f t="shared" si="1"/>
        <v>33.75</v>
      </c>
      <c r="AG17" s="15" t="str">
        <f t="shared" si="1"/>
        <v>33.75</v>
      </c>
      <c r="AK17" s="8" t="str">
        <f>KurKod</f>
        <v>33.75</v>
      </c>
    </row>
    <row r="18" spans="6:33" ht="16.5" customHeight="1" hidden="1">
      <c r="F18" s="4" t="s">
        <v>1</v>
      </c>
      <c r="AB18" s="15" t="s">
        <v>1</v>
      </c>
      <c r="AC18" s="15" t="s">
        <v>1</v>
      </c>
      <c r="AD18" s="15" t="s">
        <v>1</v>
      </c>
      <c r="AE18" s="15" t="s">
        <v>1</v>
      </c>
      <c r="AF18" s="15" t="s">
        <v>1</v>
      </c>
      <c r="AG18" s="15" t="s">
        <v>1</v>
      </c>
    </row>
    <row r="19" spans="6:33" ht="16.5" customHeight="1">
      <c r="F19" s="56" t="s">
        <v>17</v>
      </c>
      <c r="G19" s="57" t="str">
        <f>ButceYil</f>
        <v>2011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AB19" s="15" t="s">
        <v>1</v>
      </c>
      <c r="AC19" s="15" t="s">
        <v>1</v>
      </c>
      <c r="AD19" s="15" t="s">
        <v>1</v>
      </c>
      <c r="AE19" s="15" t="s">
        <v>1</v>
      </c>
      <c r="AF19" s="15" t="s">
        <v>1</v>
      </c>
      <c r="AG19" s="15" t="s">
        <v>1</v>
      </c>
    </row>
    <row r="20" spans="6:31" ht="17.25" customHeight="1" thickBot="1">
      <c r="F20" s="59" t="s">
        <v>18</v>
      </c>
      <c r="G20" s="61" t="str">
        <f>Kurum</f>
        <v>33.75 - METEOROLOJİ GENEL MÜDÜRLÜĞÜ</v>
      </c>
      <c r="H20" s="61" t="s">
        <v>1</v>
      </c>
      <c r="I20" s="61"/>
      <c r="J20" s="61" t="s">
        <v>1</v>
      </c>
      <c r="K20" s="61" t="s">
        <v>1</v>
      </c>
      <c r="L20" s="61" t="s">
        <v>1</v>
      </c>
      <c r="M20" s="61" t="s">
        <v>1</v>
      </c>
      <c r="N20" s="61" t="s">
        <v>1</v>
      </c>
      <c r="O20" s="61" t="s">
        <v>1</v>
      </c>
      <c r="P20" s="61" t="s">
        <v>1</v>
      </c>
      <c r="Q20" s="61" t="s">
        <v>1</v>
      </c>
      <c r="R20" s="61" t="s">
        <v>1</v>
      </c>
      <c r="S20" s="61" t="s">
        <v>1</v>
      </c>
      <c r="T20" s="61" t="s">
        <v>1</v>
      </c>
      <c r="U20" s="61" t="s">
        <v>1</v>
      </c>
      <c r="V20" s="61" t="s">
        <v>1</v>
      </c>
      <c r="W20" s="61" t="s">
        <v>1</v>
      </c>
      <c r="AB20" s="15" t="s">
        <v>1</v>
      </c>
      <c r="AC20" s="15" t="s">
        <v>1</v>
      </c>
      <c r="AD20" s="15" t="s">
        <v>1</v>
      </c>
      <c r="AE20" s="15" t="s">
        <v>1</v>
      </c>
    </row>
    <row r="21" spans="6:38" ht="33.75" customHeight="1">
      <c r="F21" s="65" t="s">
        <v>1</v>
      </c>
      <c r="G21" s="60" t="str">
        <f>ButceYil-1&amp;" "&amp;"GERÇEKLEŞME TOPLAMI"</f>
        <v>2010 GERÇEKLEŞME TOPLAMI</v>
      </c>
      <c r="H21" s="60" t="str">
        <f>ButceYil&amp;" "&amp;"BAŞLANGIÇ ÖDENEĞİ"</f>
        <v>2011 BAŞLANGIÇ ÖDENEĞİ</v>
      </c>
      <c r="I21" s="63" t="s">
        <v>97</v>
      </c>
      <c r="J21" s="60" t="s">
        <v>19</v>
      </c>
      <c r="K21" s="60" t="s">
        <v>1</v>
      </c>
      <c r="L21" s="60" t="s">
        <v>20</v>
      </c>
      <c r="M21" s="60" t="s">
        <v>1</v>
      </c>
      <c r="N21" s="60" t="s">
        <v>20</v>
      </c>
      <c r="O21" s="60" t="s">
        <v>1</v>
      </c>
      <c r="P21" s="60" t="s">
        <v>21</v>
      </c>
      <c r="Q21" s="60" t="s">
        <v>1</v>
      </c>
      <c r="R21" s="60" t="s">
        <v>21</v>
      </c>
      <c r="S21" s="60" t="s">
        <v>1</v>
      </c>
      <c r="T21" s="60" t="s">
        <v>22</v>
      </c>
      <c r="U21" s="60" t="s">
        <v>1</v>
      </c>
      <c r="V21" s="60" t="s">
        <v>22</v>
      </c>
      <c r="W21" s="60" t="s">
        <v>1</v>
      </c>
      <c r="X21" s="60" t="s">
        <v>23</v>
      </c>
      <c r="Y21" s="60" t="s">
        <v>1</v>
      </c>
      <c r="Z21" s="60" t="s">
        <v>23</v>
      </c>
      <c r="AA21" s="60" t="s">
        <v>1</v>
      </c>
      <c r="AB21" s="60" t="s">
        <v>24</v>
      </c>
      <c r="AC21" s="60" t="s">
        <v>1</v>
      </c>
      <c r="AD21" s="60" t="s">
        <v>24</v>
      </c>
      <c r="AE21" s="60" t="s">
        <v>1</v>
      </c>
      <c r="AF21" s="60" t="s">
        <v>25</v>
      </c>
      <c r="AG21" s="60" t="s">
        <v>1</v>
      </c>
      <c r="AH21" s="60" t="s">
        <v>26</v>
      </c>
      <c r="AI21" s="60" t="s">
        <v>27</v>
      </c>
      <c r="AJ21" s="60" t="s">
        <v>1</v>
      </c>
      <c r="AK21" s="60" t="s">
        <v>96</v>
      </c>
      <c r="AL21" s="69" t="s">
        <v>98</v>
      </c>
    </row>
    <row r="22" spans="1:38" ht="16.5" customHeight="1" thickBot="1">
      <c r="A22" s="4" t="s">
        <v>8</v>
      </c>
      <c r="B22" s="16" t="s">
        <v>28</v>
      </c>
      <c r="F22" s="66" t="s">
        <v>1</v>
      </c>
      <c r="G22" s="62" t="s">
        <v>1</v>
      </c>
      <c r="H22" s="62" t="s">
        <v>1</v>
      </c>
      <c r="I22" s="64"/>
      <c r="J22" s="52">
        <f>ButceYil-1</f>
        <v>2010</v>
      </c>
      <c r="K22" s="53" t="str">
        <f>ButceYil</f>
        <v>2011</v>
      </c>
      <c r="L22" s="53">
        <f>ButceYil-1</f>
        <v>2010</v>
      </c>
      <c r="M22" s="53" t="str">
        <f>ButceYil</f>
        <v>2011</v>
      </c>
      <c r="N22" s="53">
        <f>ButceYil-1</f>
        <v>2010</v>
      </c>
      <c r="O22" s="53" t="str">
        <f>ButceYil</f>
        <v>2011</v>
      </c>
      <c r="P22" s="53">
        <f>ButceYil-1</f>
        <v>2010</v>
      </c>
      <c r="Q22" s="53" t="str">
        <f>ButceYil</f>
        <v>2011</v>
      </c>
      <c r="R22" s="53">
        <f>ButceYil-1</f>
        <v>2010</v>
      </c>
      <c r="S22" s="53" t="str">
        <f>ButceYil</f>
        <v>2011</v>
      </c>
      <c r="T22" s="53">
        <f>ButceYil-1</f>
        <v>2010</v>
      </c>
      <c r="U22" s="53" t="str">
        <f>ButceYil</f>
        <v>2011</v>
      </c>
      <c r="V22" s="53">
        <f>ButceYil-1</f>
        <v>2010</v>
      </c>
      <c r="W22" s="53" t="str">
        <f>ButceYil</f>
        <v>2011</v>
      </c>
      <c r="X22" s="53">
        <f>ButceYil-1</f>
        <v>2010</v>
      </c>
      <c r="Y22" s="53" t="str">
        <f>ButceYil</f>
        <v>2011</v>
      </c>
      <c r="Z22" s="53">
        <f>ButceYil-1</f>
        <v>2010</v>
      </c>
      <c r="AA22" s="53" t="str">
        <f>ButceYil</f>
        <v>2011</v>
      </c>
      <c r="AB22" s="53">
        <f>ButceYil-1</f>
        <v>2010</v>
      </c>
      <c r="AC22" s="53" t="str">
        <f>ButceYil</f>
        <v>2011</v>
      </c>
      <c r="AD22" s="53">
        <f>ButceYil-1</f>
        <v>2010</v>
      </c>
      <c r="AE22" s="53" t="str">
        <f>ButceYil</f>
        <v>2011</v>
      </c>
      <c r="AF22" s="53">
        <f>ButceYil-1</f>
        <v>2010</v>
      </c>
      <c r="AG22" s="54" t="str">
        <f>ButceYil</f>
        <v>2011</v>
      </c>
      <c r="AH22" s="62" t="s">
        <v>1</v>
      </c>
      <c r="AI22" s="51">
        <f>ButceYil-1</f>
        <v>2010</v>
      </c>
      <c r="AJ22" s="51" t="str">
        <f>ButceYil</f>
        <v>2011</v>
      </c>
      <c r="AK22" s="62"/>
      <c r="AL22" s="70" t="s">
        <v>1</v>
      </c>
    </row>
    <row r="23" spans="1:38" ht="15" customHeight="1">
      <c r="A23" s="17" t="s">
        <v>1</v>
      </c>
      <c r="B23" s="17" t="s">
        <v>1</v>
      </c>
      <c r="F23" s="22" t="s">
        <v>29</v>
      </c>
      <c r="G23" s="32">
        <f>G24+G29+G34+G44+G45+G48+G54+G55+G56</f>
        <v>127538652.07000001</v>
      </c>
      <c r="H23" s="33">
        <f>H24+H29+H34+H44+H45+H48+H54+H55+H56</f>
        <v>134435000</v>
      </c>
      <c r="I23" s="33">
        <v>156526136</v>
      </c>
      <c r="J23" s="33">
        <f aca="true" t="shared" si="2" ref="J23:AG23">J24+J29+J34+J44+J45+J48+J54+J55+J56</f>
        <v>9752751.48</v>
      </c>
      <c r="K23" s="33">
        <f t="shared" si="2"/>
        <v>10954069.410000002</v>
      </c>
      <c r="L23" s="33">
        <f t="shared" si="2"/>
        <v>30950332.89</v>
      </c>
      <c r="M23" s="33">
        <f t="shared" si="2"/>
        <v>18997490.63</v>
      </c>
      <c r="N23" s="33">
        <f t="shared" si="2"/>
        <v>21197581.41</v>
      </c>
      <c r="O23" s="33">
        <f t="shared" si="2"/>
        <v>8043421.219999999</v>
      </c>
      <c r="P23" s="33">
        <f t="shared" si="2"/>
        <v>38408811.53</v>
      </c>
      <c r="Q23" s="33">
        <f t="shared" si="2"/>
        <v>39746577.36</v>
      </c>
      <c r="R23" s="33">
        <f t="shared" si="2"/>
        <v>7458478.640000001</v>
      </c>
      <c r="S23" s="33">
        <f t="shared" si="2"/>
        <v>20749086.73</v>
      </c>
      <c r="T23" s="33">
        <f t="shared" si="2"/>
        <v>46154515.169999994</v>
      </c>
      <c r="U23" s="33">
        <f t="shared" si="2"/>
        <v>49737286</v>
      </c>
      <c r="V23" s="33">
        <f t="shared" si="2"/>
        <v>7745703.64</v>
      </c>
      <c r="W23" s="33">
        <f t="shared" si="2"/>
        <v>9990708.639999999</v>
      </c>
      <c r="X23" s="33">
        <f t="shared" si="2"/>
        <v>53806504.11000001</v>
      </c>
      <c r="Y23" s="33">
        <f t="shared" si="2"/>
        <v>58563517.980000004</v>
      </c>
      <c r="Z23" s="33">
        <f t="shared" si="2"/>
        <v>7651988.939999999</v>
      </c>
      <c r="AA23" s="33">
        <f t="shared" si="2"/>
        <v>8826231.979999999</v>
      </c>
      <c r="AB23" s="33">
        <f t="shared" si="2"/>
        <v>61445430.769999996</v>
      </c>
      <c r="AC23" s="33">
        <f t="shared" si="2"/>
        <v>73540738.55</v>
      </c>
      <c r="AD23" s="33">
        <f t="shared" si="2"/>
        <v>7638926.660000004</v>
      </c>
      <c r="AE23" s="34">
        <f t="shared" si="2"/>
        <v>14977220.570000002</v>
      </c>
      <c r="AF23" s="35">
        <f t="shared" si="2"/>
        <v>61445430.769999996</v>
      </c>
      <c r="AG23" s="35">
        <f t="shared" si="2"/>
        <v>73540738.55</v>
      </c>
      <c r="AH23" s="36">
        <f>IF(AG23=0,0,IF(AF23=0,0,(AG23-AF23)/AF23*100))</f>
        <v>19.684633386776405</v>
      </c>
      <c r="AI23" s="36">
        <f>IF(AF23=0,0,IF(G23=0,0,AF23/G23*100))</f>
        <v>48.17788942623877</v>
      </c>
      <c r="AJ23" s="37">
        <f>IF(AG23=0,0,IF(H23=0,0,AG23/H23*100))</f>
        <v>54.70356570089634</v>
      </c>
      <c r="AK23" s="35">
        <f>AK24+AK29+AK34+AK44+AK45+AK48+AK54+AK55+AK56</f>
        <v>137738569.26000002</v>
      </c>
      <c r="AL23" s="71">
        <f>(AK23/I23)*100</f>
        <v>87.99716953339986</v>
      </c>
    </row>
    <row r="24" spans="1:38" ht="15" customHeight="1">
      <c r="A24" s="17" t="s">
        <v>1</v>
      </c>
      <c r="B24" s="17" t="s">
        <v>30</v>
      </c>
      <c r="F24" s="23" t="s">
        <v>31</v>
      </c>
      <c r="G24" s="38">
        <v>64699139.08</v>
      </c>
      <c r="H24" s="39">
        <v>73090000</v>
      </c>
      <c r="I24" s="39">
        <v>82598400</v>
      </c>
      <c r="J24" s="39">
        <v>8026720.66</v>
      </c>
      <c r="K24" s="39">
        <v>8888087.8</v>
      </c>
      <c r="L24" s="39">
        <v>13086499.28</v>
      </c>
      <c r="M24" s="39">
        <v>14572284.77</v>
      </c>
      <c r="N24" s="39">
        <f aca="true" t="shared" si="3" ref="N24:N46">L24-J24</f>
        <v>5059778.619999999</v>
      </c>
      <c r="O24" s="39">
        <f aca="true" t="shared" si="4" ref="O24:O46">M24-K24</f>
        <v>5684196.969999999</v>
      </c>
      <c r="P24" s="39">
        <v>18119337.68</v>
      </c>
      <c r="Q24" s="39">
        <v>20403976.34</v>
      </c>
      <c r="R24" s="39">
        <f aca="true" t="shared" si="5" ref="R24:R46">P24-L24</f>
        <v>5032838.4</v>
      </c>
      <c r="S24" s="39">
        <f aca="true" t="shared" si="6" ref="S24:S46">Q24-M24</f>
        <v>5831691.57</v>
      </c>
      <c r="T24" s="39">
        <v>23698898.61</v>
      </c>
      <c r="U24" s="39">
        <v>26858323.77</v>
      </c>
      <c r="V24" s="39">
        <f aca="true" t="shared" si="7" ref="V24:V46">T24-P24</f>
        <v>5579560.93</v>
      </c>
      <c r="W24" s="39">
        <f aca="true" t="shared" si="8" ref="W24:W46">U24-Q24</f>
        <v>6454347.43</v>
      </c>
      <c r="X24" s="39">
        <v>28741900.58</v>
      </c>
      <c r="Y24" s="39">
        <v>32690289.68</v>
      </c>
      <c r="Z24" s="39">
        <f aca="true" t="shared" si="9" ref="Z24:Z46">X24-T24</f>
        <v>5043001.969999999</v>
      </c>
      <c r="AA24" s="39">
        <f aca="true" t="shared" si="10" ref="AA24:AA46">Y24-U24</f>
        <v>5831965.91</v>
      </c>
      <c r="AB24" s="39">
        <v>33931476.71</v>
      </c>
      <c r="AC24" s="39">
        <v>41102584.64</v>
      </c>
      <c r="AD24" s="39">
        <f aca="true" t="shared" si="11" ref="AD24:AD46">AB24-X24</f>
        <v>5189576.130000003</v>
      </c>
      <c r="AE24" s="40">
        <f aca="true" t="shared" si="12" ref="AE24:AE46">AC24-Y24</f>
        <v>8412294.96</v>
      </c>
      <c r="AF24" s="41">
        <v>33931476.71</v>
      </c>
      <c r="AG24" s="41">
        <v>41102584.64</v>
      </c>
      <c r="AH24" s="42">
        <f aca="true" t="shared" si="13" ref="AH24:AH46">IF(AG24=0,0,IF(AF24=0,0,(AG24-AF24)/AF24*100))</f>
        <v>21.134087358734348</v>
      </c>
      <c r="AI24" s="42">
        <f aca="true" t="shared" si="14" ref="AI24:AI46">IF(AF24=0,0,IF(G24=0,0,AF24/G24*100))</f>
        <v>52.44502043225643</v>
      </c>
      <c r="AJ24" s="43">
        <f aca="true" t="shared" si="15" ref="AJ24:AJ46">IF(AG24=0,0,IF(H24=0,0,AG24/H24*100))</f>
        <v>56.23557893008619</v>
      </c>
      <c r="AK24" s="41">
        <f>AK25+AK26+AK27+AK28</f>
        <v>82207530.65</v>
      </c>
      <c r="AL24" s="72">
        <f aca="true" t="shared" si="16" ref="AL24:AL53">(AK24/I24)*100</f>
        <v>99.52678338805595</v>
      </c>
    </row>
    <row r="25" spans="1:38" ht="15" customHeight="1">
      <c r="A25" s="17" t="s">
        <v>1</v>
      </c>
      <c r="B25" s="17" t="s">
        <v>32</v>
      </c>
      <c r="F25" s="55" t="s">
        <v>33</v>
      </c>
      <c r="G25" s="25">
        <v>52045002.24</v>
      </c>
      <c r="H25" s="26">
        <v>58355000</v>
      </c>
      <c r="I25" s="26">
        <v>68387000</v>
      </c>
      <c r="J25" s="26">
        <v>6261495.38</v>
      </c>
      <c r="K25" s="26">
        <v>6958315.9</v>
      </c>
      <c r="L25" s="26">
        <v>10475542.14</v>
      </c>
      <c r="M25" s="26">
        <v>11684363.26</v>
      </c>
      <c r="N25" s="26">
        <f t="shared" si="3"/>
        <v>4214046.760000001</v>
      </c>
      <c r="O25" s="26">
        <f t="shared" si="4"/>
        <v>4726047.359999999</v>
      </c>
      <c r="P25" s="26">
        <v>14662662.26</v>
      </c>
      <c r="Q25" s="26">
        <v>16488746.2</v>
      </c>
      <c r="R25" s="26">
        <f t="shared" si="5"/>
        <v>4187120.119999999</v>
      </c>
      <c r="S25" s="26">
        <f t="shared" si="6"/>
        <v>4804382.9399999995</v>
      </c>
      <c r="T25" s="26">
        <v>18859506.3</v>
      </c>
      <c r="U25" s="26">
        <v>21365781.7</v>
      </c>
      <c r="V25" s="26">
        <f t="shared" si="7"/>
        <v>4196844.040000001</v>
      </c>
      <c r="W25" s="26">
        <f t="shared" si="8"/>
        <v>4877035.5</v>
      </c>
      <c r="X25" s="26">
        <v>23056193.49</v>
      </c>
      <c r="Y25" s="26">
        <v>26194957.6</v>
      </c>
      <c r="Z25" s="26">
        <f t="shared" si="9"/>
        <v>4196687.189999998</v>
      </c>
      <c r="AA25" s="26">
        <f t="shared" si="10"/>
        <v>4829175.900000002</v>
      </c>
      <c r="AB25" s="26">
        <v>27366042.03</v>
      </c>
      <c r="AC25" s="26">
        <v>33584602.24</v>
      </c>
      <c r="AD25" s="26">
        <f t="shared" si="11"/>
        <v>4309848.540000003</v>
      </c>
      <c r="AE25" s="27">
        <f t="shared" si="12"/>
        <v>7389644.640000001</v>
      </c>
      <c r="AF25" s="28">
        <v>27366042.03</v>
      </c>
      <c r="AG25" s="28">
        <v>33584602.24</v>
      </c>
      <c r="AH25" s="29">
        <f t="shared" si="13"/>
        <v>22.723637576756293</v>
      </c>
      <c r="AI25" s="29">
        <f t="shared" si="14"/>
        <v>52.58149841901131</v>
      </c>
      <c r="AJ25" s="30">
        <f t="shared" si="15"/>
        <v>57.552227298432015</v>
      </c>
      <c r="AK25" s="28">
        <v>68028713.34</v>
      </c>
      <c r="AL25" s="73">
        <f t="shared" si="16"/>
        <v>99.476089519938</v>
      </c>
    </row>
    <row r="26" spans="1:38" ht="15" customHeight="1">
      <c r="A26" s="17" t="s">
        <v>1</v>
      </c>
      <c r="B26" s="17" t="s">
        <v>34</v>
      </c>
      <c r="F26" s="55" t="s">
        <v>35</v>
      </c>
      <c r="G26" s="25">
        <v>12508164.43</v>
      </c>
      <c r="H26" s="26">
        <v>14521000</v>
      </c>
      <c r="I26" s="26">
        <v>13267000</v>
      </c>
      <c r="J26" s="26">
        <v>1763863.52</v>
      </c>
      <c r="K26" s="26">
        <v>1919054.53</v>
      </c>
      <c r="L26" s="26">
        <v>2606384.08</v>
      </c>
      <c r="M26" s="26">
        <v>2842157.36</v>
      </c>
      <c r="N26" s="26">
        <f t="shared" si="3"/>
        <v>842520.56</v>
      </c>
      <c r="O26" s="26">
        <f t="shared" si="4"/>
        <v>923102.8299999998</v>
      </c>
      <c r="P26" s="26">
        <v>3449357.76</v>
      </c>
      <c r="Q26" s="26">
        <v>3785644.72</v>
      </c>
      <c r="R26" s="26">
        <f t="shared" si="5"/>
        <v>842973.6799999997</v>
      </c>
      <c r="S26" s="26">
        <f t="shared" si="6"/>
        <v>943487.3600000003</v>
      </c>
      <c r="T26" s="26">
        <v>4828637.42</v>
      </c>
      <c r="U26" s="26">
        <v>5283520.71</v>
      </c>
      <c r="V26" s="26">
        <f t="shared" si="7"/>
        <v>1379279.6600000001</v>
      </c>
      <c r="W26" s="26">
        <f t="shared" si="8"/>
        <v>1497875.9899999998</v>
      </c>
      <c r="X26" s="26">
        <v>5671827.47</v>
      </c>
      <c r="Y26" s="26">
        <v>6204937.51</v>
      </c>
      <c r="Z26" s="26">
        <f t="shared" si="9"/>
        <v>843190.0499999998</v>
      </c>
      <c r="AA26" s="26">
        <f t="shared" si="10"/>
        <v>921416.7999999998</v>
      </c>
      <c r="AB26" s="26">
        <v>6544701.37</v>
      </c>
      <c r="AC26" s="26">
        <v>7147575.29</v>
      </c>
      <c r="AD26" s="26">
        <f t="shared" si="11"/>
        <v>872873.9000000004</v>
      </c>
      <c r="AE26" s="27">
        <f t="shared" si="12"/>
        <v>942637.7800000003</v>
      </c>
      <c r="AF26" s="28">
        <v>6544701.37</v>
      </c>
      <c r="AG26" s="28">
        <v>7147575.29</v>
      </c>
      <c r="AH26" s="29">
        <f t="shared" si="13"/>
        <v>9.211633746399645</v>
      </c>
      <c r="AI26" s="29">
        <f t="shared" si="14"/>
        <v>52.32343567776395</v>
      </c>
      <c r="AJ26" s="30">
        <f t="shared" si="15"/>
        <v>49.22233516975415</v>
      </c>
      <c r="AK26" s="28">
        <v>13248790.34</v>
      </c>
      <c r="AL26" s="73">
        <f t="shared" si="16"/>
        <v>99.86274470490692</v>
      </c>
    </row>
    <row r="27" spans="1:38" ht="15" customHeight="1">
      <c r="A27" s="17" t="s">
        <v>1</v>
      </c>
      <c r="B27" s="18" t="s">
        <v>36</v>
      </c>
      <c r="F27" s="55" t="s">
        <v>37</v>
      </c>
      <c r="G27" s="25">
        <v>21911.79</v>
      </c>
      <c r="H27" s="26">
        <v>29000</v>
      </c>
      <c r="I27" s="26">
        <v>54400</v>
      </c>
      <c r="J27" s="26">
        <v>1361.76</v>
      </c>
      <c r="K27" s="26">
        <v>1577.53</v>
      </c>
      <c r="L27" s="26">
        <v>3260.86</v>
      </c>
      <c r="M27" s="26">
        <v>3740.84</v>
      </c>
      <c r="N27" s="26">
        <f t="shared" si="3"/>
        <v>1899.1000000000001</v>
      </c>
      <c r="O27" s="26">
        <f t="shared" si="4"/>
        <v>2163.3100000000004</v>
      </c>
      <c r="P27" s="26">
        <v>4693.26</v>
      </c>
      <c r="Q27" s="26">
        <v>5318.37</v>
      </c>
      <c r="R27" s="26">
        <f t="shared" si="5"/>
        <v>1432.4</v>
      </c>
      <c r="S27" s="26">
        <f t="shared" si="6"/>
        <v>1577.5299999999997</v>
      </c>
      <c r="T27" s="26">
        <v>6818.29</v>
      </c>
      <c r="U27" s="26">
        <v>7893.7</v>
      </c>
      <c r="V27" s="26">
        <f t="shared" si="7"/>
        <v>2125.0299999999997</v>
      </c>
      <c r="W27" s="26">
        <f t="shared" si="8"/>
        <v>2575.33</v>
      </c>
      <c r="X27" s="26">
        <v>8340.26</v>
      </c>
      <c r="Y27" s="26">
        <v>9531.63</v>
      </c>
      <c r="Z27" s="26">
        <f t="shared" si="9"/>
        <v>1521.9700000000003</v>
      </c>
      <c r="AA27" s="26">
        <f t="shared" si="10"/>
        <v>1637.9299999999994</v>
      </c>
      <c r="AB27" s="26">
        <v>9858.51</v>
      </c>
      <c r="AC27" s="26">
        <v>11169.56</v>
      </c>
      <c r="AD27" s="26">
        <f t="shared" si="11"/>
        <v>1518.25</v>
      </c>
      <c r="AE27" s="27">
        <f t="shared" si="12"/>
        <v>1637.9300000000003</v>
      </c>
      <c r="AF27" s="28">
        <v>9858.51</v>
      </c>
      <c r="AG27" s="28">
        <v>11169.56</v>
      </c>
      <c r="AH27" s="29">
        <f t="shared" si="13"/>
        <v>13.298662779669538</v>
      </c>
      <c r="AI27" s="29">
        <f t="shared" si="14"/>
        <v>44.991805781271175</v>
      </c>
      <c r="AJ27" s="30">
        <f t="shared" si="15"/>
        <v>38.51572413793104</v>
      </c>
      <c r="AK27" s="28">
        <v>47026.22</v>
      </c>
      <c r="AL27" s="73">
        <f t="shared" si="16"/>
        <v>86.44525735294117</v>
      </c>
    </row>
    <row r="28" spans="1:38" ht="15" customHeight="1">
      <c r="A28" s="17" t="s">
        <v>1</v>
      </c>
      <c r="B28" s="17" t="s">
        <v>38</v>
      </c>
      <c r="F28" s="55" t="s">
        <v>39</v>
      </c>
      <c r="G28" s="25">
        <v>124060.62</v>
      </c>
      <c r="H28" s="26">
        <v>185000</v>
      </c>
      <c r="I28" s="31">
        <v>890</v>
      </c>
      <c r="J28" s="26">
        <v>0</v>
      </c>
      <c r="K28" s="26">
        <v>9139.84</v>
      </c>
      <c r="L28" s="26">
        <v>1312.2</v>
      </c>
      <c r="M28" s="26">
        <v>42023.31</v>
      </c>
      <c r="N28" s="26">
        <f t="shared" si="3"/>
        <v>1312.2</v>
      </c>
      <c r="O28" s="26">
        <f t="shared" si="4"/>
        <v>32883.47</v>
      </c>
      <c r="P28" s="26">
        <v>2624.4</v>
      </c>
      <c r="Q28" s="26">
        <v>124267.05</v>
      </c>
      <c r="R28" s="26">
        <f t="shared" si="5"/>
        <v>1312.2</v>
      </c>
      <c r="S28" s="26">
        <f t="shared" si="6"/>
        <v>82243.74</v>
      </c>
      <c r="T28" s="26">
        <v>3936.6</v>
      </c>
      <c r="U28" s="26">
        <v>201127.66</v>
      </c>
      <c r="V28" s="26">
        <f t="shared" si="7"/>
        <v>1312.1999999999998</v>
      </c>
      <c r="W28" s="26">
        <f t="shared" si="8"/>
        <v>76860.61</v>
      </c>
      <c r="X28" s="26">
        <v>5539.36</v>
      </c>
      <c r="Y28" s="26">
        <v>280862.94</v>
      </c>
      <c r="Z28" s="26">
        <f t="shared" si="9"/>
        <v>1602.7599999999998</v>
      </c>
      <c r="AA28" s="26">
        <f t="shared" si="10"/>
        <v>79735.28</v>
      </c>
      <c r="AB28" s="26">
        <v>10874.8</v>
      </c>
      <c r="AC28" s="26">
        <v>359237.55</v>
      </c>
      <c r="AD28" s="26">
        <f t="shared" si="11"/>
        <v>5335.44</v>
      </c>
      <c r="AE28" s="27">
        <f t="shared" si="12"/>
        <v>78374.60999999999</v>
      </c>
      <c r="AF28" s="28">
        <v>10874.8</v>
      </c>
      <c r="AG28" s="28">
        <v>359237.55</v>
      </c>
      <c r="AH28" s="29">
        <f t="shared" si="13"/>
        <v>3203.394545187038</v>
      </c>
      <c r="AI28" s="29">
        <f t="shared" si="14"/>
        <v>8.765714696573337</v>
      </c>
      <c r="AJ28" s="30">
        <f t="shared" si="15"/>
        <v>194.18245945945944</v>
      </c>
      <c r="AK28" s="28">
        <v>883000.75</v>
      </c>
      <c r="AL28" s="73">
        <f t="shared" si="16"/>
        <v>99213.56741573033</v>
      </c>
    </row>
    <row r="29" spans="1:38" ht="15" customHeight="1">
      <c r="A29" s="17" t="s">
        <v>1</v>
      </c>
      <c r="B29" s="17" t="s">
        <v>40</v>
      </c>
      <c r="F29" s="23" t="s">
        <v>41</v>
      </c>
      <c r="G29" s="38">
        <v>14297587.16</v>
      </c>
      <c r="H29" s="39">
        <v>15688000</v>
      </c>
      <c r="I29" s="39">
        <v>16269200</v>
      </c>
      <c r="J29" s="39">
        <v>1536828.8</v>
      </c>
      <c r="K29" s="39">
        <v>1906006.89</v>
      </c>
      <c r="L29" s="39">
        <v>2719321.65</v>
      </c>
      <c r="M29" s="39">
        <v>3223052.47</v>
      </c>
      <c r="N29" s="39">
        <f t="shared" si="3"/>
        <v>1182492.8499999999</v>
      </c>
      <c r="O29" s="39">
        <f t="shared" si="4"/>
        <v>1317045.5800000003</v>
      </c>
      <c r="P29" s="39">
        <v>3900844.13</v>
      </c>
      <c r="Q29" s="39">
        <v>4542069.11</v>
      </c>
      <c r="R29" s="39">
        <f t="shared" si="5"/>
        <v>1181522.48</v>
      </c>
      <c r="S29" s="39">
        <f t="shared" si="6"/>
        <v>1319016.6400000001</v>
      </c>
      <c r="T29" s="39">
        <v>5081991.26</v>
      </c>
      <c r="U29" s="39">
        <v>5864444.43</v>
      </c>
      <c r="V29" s="39">
        <f t="shared" si="7"/>
        <v>1181147.13</v>
      </c>
      <c r="W29" s="39">
        <f t="shared" si="8"/>
        <v>1322375.3199999994</v>
      </c>
      <c r="X29" s="39">
        <v>6259166.84</v>
      </c>
      <c r="Y29" s="39">
        <v>7185440.85</v>
      </c>
      <c r="Z29" s="39">
        <f t="shared" si="9"/>
        <v>1177175.58</v>
      </c>
      <c r="AA29" s="39">
        <f t="shared" si="10"/>
        <v>1320996.42</v>
      </c>
      <c r="AB29" s="39">
        <v>7446212.98</v>
      </c>
      <c r="AC29" s="39">
        <v>8518501.16</v>
      </c>
      <c r="AD29" s="39">
        <f t="shared" si="11"/>
        <v>1187046.1400000006</v>
      </c>
      <c r="AE29" s="40">
        <f t="shared" si="12"/>
        <v>1333060.3100000005</v>
      </c>
      <c r="AF29" s="41">
        <v>7446212.98</v>
      </c>
      <c r="AG29" s="41">
        <v>8518501.16</v>
      </c>
      <c r="AH29" s="42">
        <f t="shared" si="13"/>
        <v>14.400450039235913</v>
      </c>
      <c r="AI29" s="42">
        <f t="shared" si="14"/>
        <v>52.08020693751798</v>
      </c>
      <c r="AJ29" s="43">
        <f t="shared" si="15"/>
        <v>54.29947195308517</v>
      </c>
      <c r="AK29" s="41">
        <f>AK30+AK31+AK32+AK33</f>
        <v>16180452.05</v>
      </c>
      <c r="AL29" s="72">
        <f t="shared" si="16"/>
        <v>99.45450329456888</v>
      </c>
    </row>
    <row r="30" spans="2:38" ht="15" customHeight="1">
      <c r="B30" s="18" t="s">
        <v>42</v>
      </c>
      <c r="F30" s="55" t="s">
        <v>33</v>
      </c>
      <c r="G30" s="25">
        <v>12297722.11</v>
      </c>
      <c r="H30" s="26">
        <v>13395000</v>
      </c>
      <c r="I30" s="26">
        <v>13971000</v>
      </c>
      <c r="J30" s="26">
        <v>1323469.9</v>
      </c>
      <c r="K30" s="26">
        <v>1644623.93</v>
      </c>
      <c r="L30" s="26">
        <v>2341911.11</v>
      </c>
      <c r="M30" s="26">
        <v>2776624.87</v>
      </c>
      <c r="N30" s="26">
        <f t="shared" si="3"/>
        <v>1018441.21</v>
      </c>
      <c r="O30" s="26">
        <f t="shared" si="4"/>
        <v>1132000.9400000002</v>
      </c>
      <c r="P30" s="26">
        <v>3359892.68</v>
      </c>
      <c r="Q30" s="26">
        <v>3904039.38</v>
      </c>
      <c r="R30" s="26">
        <f t="shared" si="5"/>
        <v>1017981.5700000003</v>
      </c>
      <c r="S30" s="26">
        <f t="shared" si="6"/>
        <v>1127414.5099999998</v>
      </c>
      <c r="T30" s="26">
        <v>4374097.22</v>
      </c>
      <c r="U30" s="26">
        <v>5033824.8</v>
      </c>
      <c r="V30" s="26">
        <f t="shared" si="7"/>
        <v>1014204.5399999996</v>
      </c>
      <c r="W30" s="26">
        <f t="shared" si="8"/>
        <v>1129785.42</v>
      </c>
      <c r="X30" s="26">
        <v>5389920.99</v>
      </c>
      <c r="Y30" s="26">
        <v>6162503.01</v>
      </c>
      <c r="Z30" s="26">
        <f t="shared" si="9"/>
        <v>1015823.7700000005</v>
      </c>
      <c r="AA30" s="26">
        <f t="shared" si="10"/>
        <v>1128678.21</v>
      </c>
      <c r="AB30" s="26">
        <v>6410724.99</v>
      </c>
      <c r="AC30" s="26">
        <v>7298711.31</v>
      </c>
      <c r="AD30" s="26">
        <f t="shared" si="11"/>
        <v>1020804</v>
      </c>
      <c r="AE30" s="27">
        <f t="shared" si="12"/>
        <v>1136208.2999999998</v>
      </c>
      <c r="AF30" s="28">
        <v>6410724.99</v>
      </c>
      <c r="AG30" s="28">
        <v>7298711.31</v>
      </c>
      <c r="AH30" s="29">
        <f t="shared" si="13"/>
        <v>13.8515740635444</v>
      </c>
      <c r="AI30" s="29">
        <f t="shared" si="14"/>
        <v>52.129369428400594</v>
      </c>
      <c r="AJ30" s="30">
        <f t="shared" si="15"/>
        <v>54.48832631578947</v>
      </c>
      <c r="AK30" s="28">
        <v>13905077.48</v>
      </c>
      <c r="AL30" s="73">
        <f t="shared" si="16"/>
        <v>99.52814744828574</v>
      </c>
    </row>
    <row r="31" spans="2:38" ht="15" customHeight="1">
      <c r="B31" s="18" t="s">
        <v>43</v>
      </c>
      <c r="F31" s="55" t="s">
        <v>44</v>
      </c>
      <c r="G31" s="25">
        <v>1973965.91</v>
      </c>
      <c r="H31" s="26">
        <v>2249000</v>
      </c>
      <c r="I31" s="26">
        <v>2117000</v>
      </c>
      <c r="J31" s="26">
        <v>213055.42</v>
      </c>
      <c r="K31" s="26">
        <v>260224.09</v>
      </c>
      <c r="L31" s="26">
        <v>376680.01</v>
      </c>
      <c r="M31" s="26">
        <v>438318.15</v>
      </c>
      <c r="N31" s="26">
        <f t="shared" si="3"/>
        <v>163624.59</v>
      </c>
      <c r="O31" s="26">
        <f t="shared" si="4"/>
        <v>178094.06000000003</v>
      </c>
      <c r="P31" s="26">
        <v>539901.21</v>
      </c>
      <c r="Q31" s="26">
        <v>615412.2</v>
      </c>
      <c r="R31" s="26">
        <f t="shared" si="5"/>
        <v>163221.19999999995</v>
      </c>
      <c r="S31" s="26">
        <f t="shared" si="6"/>
        <v>177094.04999999993</v>
      </c>
      <c r="T31" s="26">
        <v>706365.45</v>
      </c>
      <c r="U31" s="26">
        <v>793215.14</v>
      </c>
      <c r="V31" s="26">
        <f t="shared" si="7"/>
        <v>166464.24</v>
      </c>
      <c r="W31" s="26">
        <f t="shared" si="8"/>
        <v>177802.94000000006</v>
      </c>
      <c r="X31" s="26">
        <v>867320.29</v>
      </c>
      <c r="Y31" s="26">
        <v>970834.98</v>
      </c>
      <c r="Z31" s="26">
        <f t="shared" si="9"/>
        <v>160954.84000000008</v>
      </c>
      <c r="AA31" s="26">
        <f t="shared" si="10"/>
        <v>177619.83999999997</v>
      </c>
      <c r="AB31" s="26">
        <v>1032510.44</v>
      </c>
      <c r="AC31" s="26">
        <v>1152901.82</v>
      </c>
      <c r="AD31" s="26">
        <f t="shared" si="11"/>
        <v>165190.1499999999</v>
      </c>
      <c r="AE31" s="27">
        <f t="shared" si="12"/>
        <v>182066.84000000008</v>
      </c>
      <c r="AF31" s="28">
        <v>1032510.44</v>
      </c>
      <c r="AG31" s="28">
        <v>1152901.82</v>
      </c>
      <c r="AH31" s="29">
        <f t="shared" si="13"/>
        <v>11.660064182982994</v>
      </c>
      <c r="AI31" s="29">
        <f t="shared" si="14"/>
        <v>52.30639671989067</v>
      </c>
      <c r="AJ31" s="30">
        <f t="shared" si="15"/>
        <v>51.26286438417075</v>
      </c>
      <c r="AK31" s="28">
        <v>2104359.2</v>
      </c>
      <c r="AL31" s="73">
        <f t="shared" si="16"/>
        <v>99.40289088332547</v>
      </c>
    </row>
    <row r="32" spans="2:38" ht="15" customHeight="1">
      <c r="B32" s="18" t="s">
        <v>45</v>
      </c>
      <c r="F32" s="55" t="s">
        <v>37</v>
      </c>
      <c r="G32" s="25">
        <v>4920.48</v>
      </c>
      <c r="H32" s="26">
        <v>7000</v>
      </c>
      <c r="I32" s="26">
        <v>12200</v>
      </c>
      <c r="J32" s="26">
        <v>303.48</v>
      </c>
      <c r="K32" s="26">
        <v>352.42</v>
      </c>
      <c r="L32" s="26">
        <v>730.53</v>
      </c>
      <c r="M32" s="26">
        <v>839.57</v>
      </c>
      <c r="N32" s="26">
        <f t="shared" si="3"/>
        <v>427.04999999999995</v>
      </c>
      <c r="O32" s="26">
        <f t="shared" si="4"/>
        <v>487.15000000000003</v>
      </c>
      <c r="P32" s="26">
        <v>1050.24</v>
      </c>
      <c r="Q32" s="26">
        <v>1191.99</v>
      </c>
      <c r="R32" s="26">
        <f t="shared" si="5"/>
        <v>319.71000000000004</v>
      </c>
      <c r="S32" s="26">
        <f t="shared" si="6"/>
        <v>352.41999999999996</v>
      </c>
      <c r="T32" s="26">
        <v>1528.59</v>
      </c>
      <c r="U32" s="26">
        <v>1761.01</v>
      </c>
      <c r="V32" s="26">
        <f t="shared" si="7"/>
        <v>478.3499999999999</v>
      </c>
      <c r="W32" s="26">
        <f t="shared" si="8"/>
        <v>569.02</v>
      </c>
      <c r="X32" s="26">
        <v>1868.9</v>
      </c>
      <c r="Y32" s="26">
        <v>2114.43</v>
      </c>
      <c r="Z32" s="26">
        <f t="shared" si="9"/>
        <v>340.3100000000002</v>
      </c>
      <c r="AA32" s="26">
        <f t="shared" si="10"/>
        <v>353.41999999999985</v>
      </c>
      <c r="AB32" s="26">
        <v>2208.69</v>
      </c>
      <c r="AC32" s="26">
        <v>2467.85</v>
      </c>
      <c r="AD32" s="26">
        <f t="shared" si="11"/>
        <v>339.78999999999996</v>
      </c>
      <c r="AE32" s="27">
        <f t="shared" si="12"/>
        <v>353.4200000000001</v>
      </c>
      <c r="AF32" s="28">
        <v>2208.69</v>
      </c>
      <c r="AG32" s="28">
        <v>2467.85</v>
      </c>
      <c r="AH32" s="29">
        <f t="shared" si="13"/>
        <v>11.733652074306484</v>
      </c>
      <c r="AI32" s="29">
        <f t="shared" si="14"/>
        <v>44.88769388352357</v>
      </c>
      <c r="AJ32" s="30">
        <f t="shared" si="15"/>
        <v>35.254999999999995</v>
      </c>
      <c r="AK32" s="28">
        <v>10263.97</v>
      </c>
      <c r="AL32" s="73">
        <f t="shared" si="16"/>
        <v>84.13090163934426</v>
      </c>
    </row>
    <row r="33" spans="2:38" ht="15" customHeight="1">
      <c r="B33" s="18" t="s">
        <v>46</v>
      </c>
      <c r="F33" s="55" t="s">
        <v>39</v>
      </c>
      <c r="G33" s="25">
        <v>20978.66</v>
      </c>
      <c r="H33" s="26">
        <v>37000</v>
      </c>
      <c r="I33" s="26">
        <v>169000</v>
      </c>
      <c r="J33" s="26">
        <v>0</v>
      </c>
      <c r="K33" s="26">
        <v>806.45</v>
      </c>
      <c r="L33" s="26">
        <v>0</v>
      </c>
      <c r="M33" s="26">
        <v>7269.88</v>
      </c>
      <c r="N33" s="26">
        <f t="shared" si="3"/>
        <v>0</v>
      </c>
      <c r="O33" s="26">
        <f t="shared" si="4"/>
        <v>6463.43</v>
      </c>
      <c r="P33" s="26">
        <v>0</v>
      </c>
      <c r="Q33" s="26">
        <v>21425.54</v>
      </c>
      <c r="R33" s="26">
        <f t="shared" si="5"/>
        <v>0</v>
      </c>
      <c r="S33" s="26">
        <f t="shared" si="6"/>
        <v>14155.66</v>
      </c>
      <c r="T33" s="26">
        <v>0</v>
      </c>
      <c r="U33" s="26">
        <v>35643.48</v>
      </c>
      <c r="V33" s="26">
        <f t="shared" si="7"/>
        <v>0</v>
      </c>
      <c r="W33" s="26">
        <f t="shared" si="8"/>
        <v>14217.940000000002</v>
      </c>
      <c r="X33" s="26">
        <v>56.66</v>
      </c>
      <c r="Y33" s="26">
        <v>49988.43</v>
      </c>
      <c r="Z33" s="26">
        <f t="shared" si="9"/>
        <v>56.66</v>
      </c>
      <c r="AA33" s="26">
        <f t="shared" si="10"/>
        <v>14344.949999999997</v>
      </c>
      <c r="AB33" s="26">
        <v>768.86</v>
      </c>
      <c r="AC33" s="26">
        <v>64420.18</v>
      </c>
      <c r="AD33" s="26">
        <f t="shared" si="11"/>
        <v>712.2</v>
      </c>
      <c r="AE33" s="27">
        <f t="shared" si="12"/>
        <v>14431.75</v>
      </c>
      <c r="AF33" s="28">
        <v>768.86</v>
      </c>
      <c r="AG33" s="28">
        <v>64420.18</v>
      </c>
      <c r="AH33" s="29">
        <f t="shared" si="13"/>
        <v>8278.66191504305</v>
      </c>
      <c r="AI33" s="29">
        <f t="shared" si="14"/>
        <v>3.664962395119612</v>
      </c>
      <c r="AJ33" s="30">
        <f t="shared" si="15"/>
        <v>174.1085945945946</v>
      </c>
      <c r="AK33" s="28">
        <v>160751.4</v>
      </c>
      <c r="AL33" s="73">
        <f t="shared" si="16"/>
        <v>95.11917159763314</v>
      </c>
    </row>
    <row r="34" spans="2:38" ht="15" customHeight="1">
      <c r="B34" s="18" t="s">
        <v>47</v>
      </c>
      <c r="F34" s="23" t="s">
        <v>48</v>
      </c>
      <c r="G34" s="38">
        <v>11905815.87</v>
      </c>
      <c r="H34" s="39">
        <v>11407000</v>
      </c>
      <c r="I34" s="39">
        <v>14138000</v>
      </c>
      <c r="J34" s="39">
        <v>189202.02</v>
      </c>
      <c r="K34" s="39">
        <v>159974.72</v>
      </c>
      <c r="L34" s="39">
        <v>806539.15</v>
      </c>
      <c r="M34" s="39">
        <v>1027676.79</v>
      </c>
      <c r="N34" s="39">
        <f t="shared" si="3"/>
        <v>617337.13</v>
      </c>
      <c r="O34" s="39">
        <f t="shared" si="4"/>
        <v>867702.0700000001</v>
      </c>
      <c r="P34" s="39">
        <v>1765615.32</v>
      </c>
      <c r="Q34" s="39">
        <v>1689304.53</v>
      </c>
      <c r="R34" s="39">
        <f t="shared" si="5"/>
        <v>959076.17</v>
      </c>
      <c r="S34" s="39">
        <f t="shared" si="6"/>
        <v>661627.74</v>
      </c>
      <c r="T34" s="39">
        <v>2577496.32</v>
      </c>
      <c r="U34" s="39">
        <v>2845758.07</v>
      </c>
      <c r="V34" s="39">
        <f t="shared" si="7"/>
        <v>811880.9999999998</v>
      </c>
      <c r="W34" s="39">
        <f t="shared" si="8"/>
        <v>1156453.5399999998</v>
      </c>
      <c r="X34" s="39">
        <v>3596927.09</v>
      </c>
      <c r="Y34" s="39">
        <v>3921663.34</v>
      </c>
      <c r="Z34" s="39">
        <f t="shared" si="9"/>
        <v>1019430.77</v>
      </c>
      <c r="AA34" s="39">
        <f t="shared" si="10"/>
        <v>1075905.27</v>
      </c>
      <c r="AB34" s="39">
        <v>4761460.53</v>
      </c>
      <c r="AC34" s="39">
        <v>4948329.86</v>
      </c>
      <c r="AD34" s="39">
        <f t="shared" si="11"/>
        <v>1164533.4400000004</v>
      </c>
      <c r="AE34" s="40">
        <f t="shared" si="12"/>
        <v>1026666.5200000005</v>
      </c>
      <c r="AF34" s="41">
        <v>4761460.53</v>
      </c>
      <c r="AG34" s="41">
        <v>4948329.86</v>
      </c>
      <c r="AH34" s="42">
        <f t="shared" si="13"/>
        <v>3.9246220528893065</v>
      </c>
      <c r="AI34" s="42">
        <f t="shared" si="14"/>
        <v>39.99272777263269</v>
      </c>
      <c r="AJ34" s="43">
        <f t="shared" si="15"/>
        <v>43.37976558253705</v>
      </c>
      <c r="AK34" s="41">
        <f>SUM(AK35:AK42)</f>
        <v>12101728.870000001</v>
      </c>
      <c r="AL34" s="72">
        <f t="shared" si="16"/>
        <v>85.59717689913708</v>
      </c>
    </row>
    <row r="35" spans="2:38" ht="15" customHeight="1">
      <c r="B35" s="18" t="s">
        <v>49</v>
      </c>
      <c r="F35" s="55" t="s">
        <v>50</v>
      </c>
      <c r="G35" s="25">
        <v>4914.7</v>
      </c>
      <c r="H35" s="26">
        <v>5000</v>
      </c>
      <c r="I35" s="26">
        <v>5000</v>
      </c>
      <c r="J35" s="26">
        <v>0</v>
      </c>
      <c r="K35" s="26">
        <v>0</v>
      </c>
      <c r="L35" s="26">
        <v>0</v>
      </c>
      <c r="M35" s="26">
        <v>0</v>
      </c>
      <c r="N35" s="26">
        <f t="shared" si="3"/>
        <v>0</v>
      </c>
      <c r="O35" s="26">
        <f t="shared" si="4"/>
        <v>0</v>
      </c>
      <c r="P35" s="26">
        <v>0</v>
      </c>
      <c r="Q35" s="26">
        <v>0</v>
      </c>
      <c r="R35" s="26">
        <f t="shared" si="5"/>
        <v>0</v>
      </c>
      <c r="S35" s="26">
        <f t="shared" si="6"/>
        <v>0</v>
      </c>
      <c r="T35" s="26">
        <v>0</v>
      </c>
      <c r="U35" s="26">
        <v>3643.25</v>
      </c>
      <c r="V35" s="26">
        <f t="shared" si="7"/>
        <v>0</v>
      </c>
      <c r="W35" s="26">
        <f t="shared" si="8"/>
        <v>3643.25</v>
      </c>
      <c r="X35" s="26">
        <v>0</v>
      </c>
      <c r="Y35" s="26">
        <v>3643.25</v>
      </c>
      <c r="Z35" s="26">
        <f t="shared" si="9"/>
        <v>0</v>
      </c>
      <c r="AA35" s="26">
        <f t="shared" si="10"/>
        <v>0</v>
      </c>
      <c r="AB35" s="26">
        <v>2336.4</v>
      </c>
      <c r="AC35" s="26">
        <v>4970.75</v>
      </c>
      <c r="AD35" s="26">
        <f t="shared" si="11"/>
        <v>2336.4</v>
      </c>
      <c r="AE35" s="27">
        <f t="shared" si="12"/>
        <v>1327.5</v>
      </c>
      <c r="AF35" s="28">
        <v>2336.4</v>
      </c>
      <c r="AG35" s="28">
        <v>4970.75</v>
      </c>
      <c r="AH35" s="29">
        <f t="shared" si="13"/>
        <v>112.75252525252523</v>
      </c>
      <c r="AI35" s="29">
        <f t="shared" si="14"/>
        <v>47.5390156062425</v>
      </c>
      <c r="AJ35" s="30">
        <f t="shared" si="15"/>
        <v>99.41499999999999</v>
      </c>
      <c r="AK35" s="28">
        <v>4970.75</v>
      </c>
      <c r="AL35" s="73">
        <f t="shared" si="16"/>
        <v>99.41499999999999</v>
      </c>
    </row>
    <row r="36" spans="2:38" ht="15" customHeight="1">
      <c r="B36" s="18" t="s">
        <v>51</v>
      </c>
      <c r="F36" s="55" t="s">
        <v>52</v>
      </c>
      <c r="G36" s="25">
        <v>5081592.85</v>
      </c>
      <c r="H36" s="26">
        <v>4279000</v>
      </c>
      <c r="I36" s="26">
        <v>4954000</v>
      </c>
      <c r="J36" s="26">
        <v>129387.45</v>
      </c>
      <c r="K36" s="26">
        <v>125117.35</v>
      </c>
      <c r="L36" s="26">
        <v>373525.21</v>
      </c>
      <c r="M36" s="26">
        <v>421296.41</v>
      </c>
      <c r="N36" s="26">
        <f t="shared" si="3"/>
        <v>244137.76</v>
      </c>
      <c r="O36" s="26">
        <f t="shared" si="4"/>
        <v>296179.05999999994</v>
      </c>
      <c r="P36" s="26">
        <v>543410.2</v>
      </c>
      <c r="Q36" s="26">
        <v>648668.62</v>
      </c>
      <c r="R36" s="26">
        <f t="shared" si="5"/>
        <v>169884.98999999993</v>
      </c>
      <c r="S36" s="26">
        <f t="shared" si="6"/>
        <v>227372.21000000002</v>
      </c>
      <c r="T36" s="26">
        <v>772850.05</v>
      </c>
      <c r="U36" s="26">
        <v>1158353.44</v>
      </c>
      <c r="V36" s="26">
        <f t="shared" si="7"/>
        <v>229439.8500000001</v>
      </c>
      <c r="W36" s="26">
        <f t="shared" si="8"/>
        <v>509684.81999999995</v>
      </c>
      <c r="X36" s="26">
        <v>1070328.1</v>
      </c>
      <c r="Y36" s="26">
        <v>1585463.33</v>
      </c>
      <c r="Z36" s="26">
        <f t="shared" si="9"/>
        <v>297478.05000000005</v>
      </c>
      <c r="AA36" s="26">
        <f t="shared" si="10"/>
        <v>427109.89000000013</v>
      </c>
      <c r="AB36" s="26">
        <v>1490520.35</v>
      </c>
      <c r="AC36" s="26">
        <v>2017305.85</v>
      </c>
      <c r="AD36" s="26">
        <f t="shared" si="11"/>
        <v>420192.25</v>
      </c>
      <c r="AE36" s="27">
        <f t="shared" si="12"/>
        <v>431842.52</v>
      </c>
      <c r="AF36" s="28">
        <v>1490520.35</v>
      </c>
      <c r="AG36" s="28">
        <v>2017305.85</v>
      </c>
      <c r="AH36" s="29">
        <f t="shared" si="13"/>
        <v>35.342388985162124</v>
      </c>
      <c r="AI36" s="29">
        <f t="shared" si="14"/>
        <v>29.331754707581503</v>
      </c>
      <c r="AJ36" s="30">
        <f t="shared" si="15"/>
        <v>47.14432928254265</v>
      </c>
      <c r="AK36" s="28">
        <v>4753633.44</v>
      </c>
      <c r="AL36" s="73">
        <f t="shared" si="16"/>
        <v>95.95545902301171</v>
      </c>
    </row>
    <row r="37" spans="2:38" ht="15" customHeight="1">
      <c r="B37" s="18" t="s">
        <v>53</v>
      </c>
      <c r="F37" s="55" t="s">
        <v>54</v>
      </c>
      <c r="G37" s="25">
        <v>1317855.59</v>
      </c>
      <c r="H37" s="26">
        <v>1164000</v>
      </c>
      <c r="I37" s="26">
        <v>1642000</v>
      </c>
      <c r="J37" s="26">
        <v>19788.15</v>
      </c>
      <c r="K37" s="26">
        <v>7847.21</v>
      </c>
      <c r="L37" s="26">
        <v>95451.35</v>
      </c>
      <c r="M37" s="26">
        <v>90642.8</v>
      </c>
      <c r="N37" s="26">
        <f t="shared" si="3"/>
        <v>75663.20000000001</v>
      </c>
      <c r="O37" s="26">
        <f t="shared" si="4"/>
        <v>82795.59</v>
      </c>
      <c r="P37" s="26">
        <v>178862.33</v>
      </c>
      <c r="Q37" s="26">
        <v>160405.11</v>
      </c>
      <c r="R37" s="26">
        <f t="shared" si="5"/>
        <v>83410.97999999998</v>
      </c>
      <c r="S37" s="26">
        <f t="shared" si="6"/>
        <v>69762.30999999998</v>
      </c>
      <c r="T37" s="26">
        <v>335994.03</v>
      </c>
      <c r="U37" s="26">
        <v>275203.46</v>
      </c>
      <c r="V37" s="26">
        <f t="shared" si="7"/>
        <v>157131.70000000004</v>
      </c>
      <c r="W37" s="26">
        <f t="shared" si="8"/>
        <v>114798.35000000003</v>
      </c>
      <c r="X37" s="26">
        <v>524429.9</v>
      </c>
      <c r="Y37" s="26">
        <v>504171.73</v>
      </c>
      <c r="Z37" s="26">
        <f t="shared" si="9"/>
        <v>188435.87</v>
      </c>
      <c r="AA37" s="26">
        <f t="shared" si="10"/>
        <v>228968.26999999996</v>
      </c>
      <c r="AB37" s="26">
        <v>641873.71</v>
      </c>
      <c r="AC37" s="26">
        <v>642314.06</v>
      </c>
      <c r="AD37" s="26">
        <f t="shared" si="11"/>
        <v>117443.80999999994</v>
      </c>
      <c r="AE37" s="27">
        <f t="shared" si="12"/>
        <v>138142.33000000007</v>
      </c>
      <c r="AF37" s="28">
        <v>641873.71</v>
      </c>
      <c r="AG37" s="28">
        <v>642314.06</v>
      </c>
      <c r="AH37" s="29">
        <f t="shared" si="13"/>
        <v>0.06860383797306376</v>
      </c>
      <c r="AI37" s="29">
        <f t="shared" si="14"/>
        <v>48.70592156459267</v>
      </c>
      <c r="AJ37" s="30">
        <f t="shared" si="15"/>
        <v>55.18162027491409</v>
      </c>
      <c r="AK37" s="28">
        <v>1378305.7</v>
      </c>
      <c r="AL37" s="73">
        <f t="shared" si="16"/>
        <v>83.94066382460413</v>
      </c>
    </row>
    <row r="38" spans="2:38" ht="15" customHeight="1">
      <c r="B38" s="18" t="s">
        <v>55</v>
      </c>
      <c r="F38" s="55" t="s">
        <v>56</v>
      </c>
      <c r="G38" s="25">
        <v>26249.2</v>
      </c>
      <c r="H38" s="26">
        <v>35000</v>
      </c>
      <c r="I38" s="26">
        <v>111000</v>
      </c>
      <c r="J38" s="26">
        <v>915.01</v>
      </c>
      <c r="K38" s="26">
        <v>8.05</v>
      </c>
      <c r="L38" s="26">
        <v>2053.61</v>
      </c>
      <c r="M38" s="26">
        <v>3456.58</v>
      </c>
      <c r="N38" s="26">
        <f t="shared" si="3"/>
        <v>1138.6000000000001</v>
      </c>
      <c r="O38" s="26">
        <f t="shared" si="4"/>
        <v>3448.5299999999997</v>
      </c>
      <c r="P38" s="26">
        <v>3534.98</v>
      </c>
      <c r="Q38" s="26">
        <v>9098.36</v>
      </c>
      <c r="R38" s="26">
        <f t="shared" si="5"/>
        <v>1481.37</v>
      </c>
      <c r="S38" s="26">
        <f t="shared" si="6"/>
        <v>5641.780000000001</v>
      </c>
      <c r="T38" s="26">
        <v>3703.72</v>
      </c>
      <c r="U38" s="26">
        <v>11398.26</v>
      </c>
      <c r="V38" s="26">
        <f t="shared" si="7"/>
        <v>168.73999999999978</v>
      </c>
      <c r="W38" s="26">
        <f t="shared" si="8"/>
        <v>2299.8999999999996</v>
      </c>
      <c r="X38" s="26">
        <v>14624.22</v>
      </c>
      <c r="Y38" s="26">
        <v>21189.59</v>
      </c>
      <c r="Z38" s="26">
        <f t="shared" si="9"/>
        <v>10920.5</v>
      </c>
      <c r="AA38" s="26">
        <f t="shared" si="10"/>
        <v>9791.33</v>
      </c>
      <c r="AB38" s="26">
        <v>15644.94</v>
      </c>
      <c r="AC38" s="26">
        <v>22164.32</v>
      </c>
      <c r="AD38" s="26">
        <f t="shared" si="11"/>
        <v>1020.7200000000012</v>
      </c>
      <c r="AE38" s="27">
        <f t="shared" si="12"/>
        <v>974.7299999999996</v>
      </c>
      <c r="AF38" s="28">
        <v>15644.94</v>
      </c>
      <c r="AG38" s="28">
        <v>22164.32</v>
      </c>
      <c r="AH38" s="29">
        <f t="shared" si="13"/>
        <v>41.670853323822264</v>
      </c>
      <c r="AI38" s="29">
        <f t="shared" si="14"/>
        <v>59.601587857915675</v>
      </c>
      <c r="AJ38" s="30">
        <f t="shared" si="15"/>
        <v>63.326628571428564</v>
      </c>
      <c r="AK38" s="28">
        <v>39795.39</v>
      </c>
      <c r="AL38" s="73">
        <f t="shared" si="16"/>
        <v>35.8517027027027</v>
      </c>
    </row>
    <row r="39" spans="2:38" ht="15" customHeight="1">
      <c r="B39" s="18" t="s">
        <v>57</v>
      </c>
      <c r="F39" s="55" t="s">
        <v>58</v>
      </c>
      <c r="G39" s="25">
        <v>4091558.01</v>
      </c>
      <c r="H39" s="26">
        <v>5497000</v>
      </c>
      <c r="I39" s="26">
        <v>6154000</v>
      </c>
      <c r="J39" s="26">
        <v>39111.41</v>
      </c>
      <c r="K39" s="26">
        <v>27002.11</v>
      </c>
      <c r="L39" s="26">
        <v>312202.66</v>
      </c>
      <c r="M39" s="26">
        <v>504219.02</v>
      </c>
      <c r="N39" s="26">
        <f t="shared" si="3"/>
        <v>273091.25</v>
      </c>
      <c r="O39" s="26">
        <f t="shared" si="4"/>
        <v>477216.91000000003</v>
      </c>
      <c r="P39" s="26">
        <v>608994.65</v>
      </c>
      <c r="Q39" s="26">
        <v>838819.89</v>
      </c>
      <c r="R39" s="26">
        <f t="shared" si="5"/>
        <v>296791.99000000005</v>
      </c>
      <c r="S39" s="26">
        <f t="shared" si="6"/>
        <v>334600.87</v>
      </c>
      <c r="T39" s="26">
        <v>947858.34</v>
      </c>
      <c r="U39" s="26">
        <v>1325445.47</v>
      </c>
      <c r="V39" s="26">
        <f t="shared" si="7"/>
        <v>338863.68999999994</v>
      </c>
      <c r="W39" s="26">
        <f t="shared" si="8"/>
        <v>486625.57999999996</v>
      </c>
      <c r="X39" s="26">
        <v>1391784.89</v>
      </c>
      <c r="Y39" s="26">
        <v>1683334.08</v>
      </c>
      <c r="Z39" s="26">
        <f t="shared" si="9"/>
        <v>443926.54999999993</v>
      </c>
      <c r="AA39" s="26">
        <f t="shared" si="10"/>
        <v>357888.6100000001</v>
      </c>
      <c r="AB39" s="26">
        <v>1684032.06</v>
      </c>
      <c r="AC39" s="26">
        <v>2055649.91</v>
      </c>
      <c r="AD39" s="26">
        <f t="shared" si="11"/>
        <v>292247.17000000016</v>
      </c>
      <c r="AE39" s="27">
        <f t="shared" si="12"/>
        <v>372315.82999999984</v>
      </c>
      <c r="AF39" s="28">
        <v>1684032.06</v>
      </c>
      <c r="AG39" s="28">
        <v>2055649.91</v>
      </c>
      <c r="AH39" s="29">
        <f t="shared" si="13"/>
        <v>22.067148175314422</v>
      </c>
      <c r="AI39" s="29">
        <f t="shared" si="14"/>
        <v>41.15869934836876</v>
      </c>
      <c r="AJ39" s="30">
        <f t="shared" si="15"/>
        <v>37.3958506458068</v>
      </c>
      <c r="AK39" s="28">
        <v>4764792.03</v>
      </c>
      <c r="AL39" s="73">
        <f t="shared" si="16"/>
        <v>77.42593483912903</v>
      </c>
    </row>
    <row r="40" spans="2:38" ht="15" customHeight="1">
      <c r="B40" s="18" t="s">
        <v>59</v>
      </c>
      <c r="F40" s="55" t="s">
        <v>60</v>
      </c>
      <c r="G40" s="25">
        <v>24680.02</v>
      </c>
      <c r="H40" s="26">
        <v>20000</v>
      </c>
      <c r="I40" s="26">
        <v>45000</v>
      </c>
      <c r="J40" s="26">
        <v>0</v>
      </c>
      <c r="K40" s="26">
        <v>0</v>
      </c>
      <c r="L40" s="26">
        <v>0</v>
      </c>
      <c r="M40" s="26">
        <v>0</v>
      </c>
      <c r="N40" s="26">
        <f t="shared" si="3"/>
        <v>0</v>
      </c>
      <c r="O40" s="26">
        <f t="shared" si="4"/>
        <v>0</v>
      </c>
      <c r="P40" s="26">
        <v>0</v>
      </c>
      <c r="Q40" s="26">
        <v>88.56</v>
      </c>
      <c r="R40" s="26">
        <f t="shared" si="5"/>
        <v>0</v>
      </c>
      <c r="S40" s="26">
        <f t="shared" si="6"/>
        <v>88.56</v>
      </c>
      <c r="T40" s="26">
        <v>302.15</v>
      </c>
      <c r="U40" s="26">
        <v>88.56</v>
      </c>
      <c r="V40" s="26">
        <f t="shared" si="7"/>
        <v>302.15</v>
      </c>
      <c r="W40" s="26">
        <f t="shared" si="8"/>
        <v>0</v>
      </c>
      <c r="X40" s="26">
        <v>9244.99</v>
      </c>
      <c r="Y40" s="26">
        <v>781.42</v>
      </c>
      <c r="Z40" s="26">
        <f t="shared" si="9"/>
        <v>8942.84</v>
      </c>
      <c r="AA40" s="26">
        <f t="shared" si="10"/>
        <v>692.8599999999999</v>
      </c>
      <c r="AB40" s="26">
        <v>9244.99</v>
      </c>
      <c r="AC40" s="26">
        <v>12260.32</v>
      </c>
      <c r="AD40" s="26">
        <f t="shared" si="11"/>
        <v>0</v>
      </c>
      <c r="AE40" s="27">
        <f t="shared" si="12"/>
        <v>11478.9</v>
      </c>
      <c r="AF40" s="28">
        <v>9244.99</v>
      </c>
      <c r="AG40" s="28">
        <v>12260.32</v>
      </c>
      <c r="AH40" s="29">
        <f t="shared" si="13"/>
        <v>32.61582759959719</v>
      </c>
      <c r="AI40" s="29">
        <f t="shared" si="14"/>
        <v>37.45941048670139</v>
      </c>
      <c r="AJ40" s="30">
        <f t="shared" si="15"/>
        <v>61.3016</v>
      </c>
      <c r="AK40" s="28">
        <v>42552.41</v>
      </c>
      <c r="AL40" s="73">
        <f t="shared" si="16"/>
        <v>94.56091111111112</v>
      </c>
    </row>
    <row r="41" spans="2:38" ht="15" customHeight="1">
      <c r="B41" s="18" t="s">
        <v>61</v>
      </c>
      <c r="F41" s="55" t="s">
        <v>62</v>
      </c>
      <c r="G41" s="25">
        <v>394257.51</v>
      </c>
      <c r="H41" s="26">
        <v>297000</v>
      </c>
      <c r="I41" s="26">
        <v>682000</v>
      </c>
      <c r="J41" s="26">
        <v>0</v>
      </c>
      <c r="K41" s="26">
        <v>0</v>
      </c>
      <c r="L41" s="26">
        <v>20256.61</v>
      </c>
      <c r="M41" s="26">
        <v>3611.98</v>
      </c>
      <c r="N41" s="26">
        <f t="shared" si="3"/>
        <v>20256.61</v>
      </c>
      <c r="O41" s="26">
        <f t="shared" si="4"/>
        <v>3611.98</v>
      </c>
      <c r="P41" s="26">
        <v>34167.01</v>
      </c>
      <c r="Q41" s="26">
        <v>21586.07</v>
      </c>
      <c r="R41" s="26">
        <f t="shared" si="5"/>
        <v>13910.400000000001</v>
      </c>
      <c r="S41" s="26">
        <f t="shared" si="6"/>
        <v>17974.09</v>
      </c>
      <c r="T41" s="26">
        <v>57871.37</v>
      </c>
      <c r="U41" s="26">
        <v>60447.39</v>
      </c>
      <c r="V41" s="26">
        <f t="shared" si="7"/>
        <v>23704.36</v>
      </c>
      <c r="W41" s="26">
        <f t="shared" si="8"/>
        <v>38861.32</v>
      </c>
      <c r="X41" s="26">
        <v>95308.68</v>
      </c>
      <c r="Y41" s="26">
        <v>101802.79</v>
      </c>
      <c r="Z41" s="26">
        <f t="shared" si="9"/>
        <v>37437.30999999999</v>
      </c>
      <c r="AA41" s="26">
        <f t="shared" si="10"/>
        <v>41355.399999999994</v>
      </c>
      <c r="AB41" s="26">
        <v>142045.66</v>
      </c>
      <c r="AC41" s="26">
        <v>156200.84</v>
      </c>
      <c r="AD41" s="26">
        <f t="shared" si="11"/>
        <v>46736.98000000001</v>
      </c>
      <c r="AE41" s="27">
        <f t="shared" si="12"/>
        <v>54398.05</v>
      </c>
      <c r="AF41" s="28">
        <v>142045.66</v>
      </c>
      <c r="AG41" s="28">
        <v>156200.84</v>
      </c>
      <c r="AH41" s="29">
        <f t="shared" si="13"/>
        <v>9.965232306287987</v>
      </c>
      <c r="AI41" s="29">
        <f t="shared" si="14"/>
        <v>36.02865041175753</v>
      </c>
      <c r="AJ41" s="30">
        <f t="shared" si="15"/>
        <v>52.592875420875416</v>
      </c>
      <c r="AK41" s="28">
        <v>634920.09</v>
      </c>
      <c r="AL41" s="73">
        <f t="shared" si="16"/>
        <v>93.09678739002932</v>
      </c>
    </row>
    <row r="42" spans="2:38" ht="15" customHeight="1">
      <c r="B42" s="18" t="s">
        <v>63</v>
      </c>
      <c r="F42" s="55" t="s">
        <v>64</v>
      </c>
      <c r="G42" s="25">
        <v>168798.71</v>
      </c>
      <c r="H42" s="26">
        <v>110000</v>
      </c>
      <c r="I42" s="26">
        <v>545000</v>
      </c>
      <c r="J42" s="26">
        <v>0</v>
      </c>
      <c r="K42" s="26">
        <v>0</v>
      </c>
      <c r="L42" s="26">
        <v>3049.71</v>
      </c>
      <c r="M42" s="26">
        <v>4450</v>
      </c>
      <c r="N42" s="26">
        <f t="shared" si="3"/>
        <v>3049.71</v>
      </c>
      <c r="O42" s="26">
        <f t="shared" si="4"/>
        <v>4450</v>
      </c>
      <c r="P42" s="26">
        <v>3580.79</v>
      </c>
      <c r="Q42" s="26">
        <v>10637.92</v>
      </c>
      <c r="R42" s="26">
        <f t="shared" si="5"/>
        <v>531.0799999999999</v>
      </c>
      <c r="S42" s="26">
        <f t="shared" si="6"/>
        <v>6187.92</v>
      </c>
      <c r="T42" s="26">
        <v>8701.99</v>
      </c>
      <c r="U42" s="26">
        <v>11178.24</v>
      </c>
      <c r="V42" s="26">
        <f t="shared" si="7"/>
        <v>5121.2</v>
      </c>
      <c r="W42" s="26">
        <f t="shared" si="8"/>
        <v>540.3199999999997</v>
      </c>
      <c r="X42" s="26">
        <v>26638.04</v>
      </c>
      <c r="Y42" s="26">
        <v>21277.15</v>
      </c>
      <c r="Z42" s="26">
        <f t="shared" si="9"/>
        <v>17936.050000000003</v>
      </c>
      <c r="AA42" s="26">
        <f t="shared" si="10"/>
        <v>10098.910000000002</v>
      </c>
      <c r="AB42" s="26">
        <v>34339.36</v>
      </c>
      <c r="AC42" s="26">
        <v>37463.81</v>
      </c>
      <c r="AD42" s="26">
        <f t="shared" si="11"/>
        <v>7701.32</v>
      </c>
      <c r="AE42" s="27">
        <f t="shared" si="12"/>
        <v>16186.659999999996</v>
      </c>
      <c r="AF42" s="28">
        <v>34339.36</v>
      </c>
      <c r="AG42" s="28">
        <v>37463.81</v>
      </c>
      <c r="AH42" s="29">
        <f t="shared" si="13"/>
        <v>9.098742667306546</v>
      </c>
      <c r="AI42" s="29">
        <f t="shared" si="14"/>
        <v>20.343378216575232</v>
      </c>
      <c r="AJ42" s="30">
        <f t="shared" si="15"/>
        <v>34.05800909090909</v>
      </c>
      <c r="AK42" s="28">
        <v>482759.06</v>
      </c>
      <c r="AL42" s="73">
        <f t="shared" si="16"/>
        <v>88.57964403669725</v>
      </c>
    </row>
    <row r="43" spans="2:38" ht="15" customHeight="1">
      <c r="B43" s="18" t="s">
        <v>65</v>
      </c>
      <c r="F43" s="55" t="s">
        <v>66</v>
      </c>
      <c r="G43" s="25">
        <v>795909.28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f t="shared" si="3"/>
        <v>0</v>
      </c>
      <c r="O43" s="26">
        <f t="shared" si="4"/>
        <v>0</v>
      </c>
      <c r="P43" s="26">
        <v>393065.36</v>
      </c>
      <c r="Q43" s="26">
        <v>0</v>
      </c>
      <c r="R43" s="26">
        <f t="shared" si="5"/>
        <v>393065.36</v>
      </c>
      <c r="S43" s="26">
        <f t="shared" si="6"/>
        <v>0</v>
      </c>
      <c r="T43" s="26">
        <v>450214.67</v>
      </c>
      <c r="U43" s="26">
        <v>0</v>
      </c>
      <c r="V43" s="26">
        <f t="shared" si="7"/>
        <v>57149.31</v>
      </c>
      <c r="W43" s="26">
        <f t="shared" si="8"/>
        <v>0</v>
      </c>
      <c r="X43" s="26">
        <v>464568.27</v>
      </c>
      <c r="Y43" s="26">
        <v>0</v>
      </c>
      <c r="Z43" s="26">
        <f t="shared" si="9"/>
        <v>14353.600000000035</v>
      </c>
      <c r="AA43" s="26">
        <f t="shared" si="10"/>
        <v>0</v>
      </c>
      <c r="AB43" s="26">
        <v>741423.06</v>
      </c>
      <c r="AC43" s="26">
        <v>0</v>
      </c>
      <c r="AD43" s="26">
        <f t="shared" si="11"/>
        <v>276854.79000000004</v>
      </c>
      <c r="AE43" s="27">
        <f t="shared" si="12"/>
        <v>0</v>
      </c>
      <c r="AF43" s="28">
        <v>741423.06</v>
      </c>
      <c r="AG43" s="28">
        <v>0</v>
      </c>
      <c r="AH43" s="29">
        <f t="shared" si="13"/>
        <v>0</v>
      </c>
      <c r="AI43" s="29">
        <f t="shared" si="14"/>
        <v>93.15421727461201</v>
      </c>
      <c r="AJ43" s="30">
        <f t="shared" si="15"/>
        <v>0</v>
      </c>
      <c r="AK43" s="28">
        <v>0</v>
      </c>
      <c r="AL43" s="73"/>
    </row>
    <row r="44" spans="2:38" ht="15" customHeight="1">
      <c r="B44" s="18" t="s">
        <v>67</v>
      </c>
      <c r="F44" s="23" t="s">
        <v>68</v>
      </c>
      <c r="G44" s="38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f t="shared" si="3"/>
        <v>0</v>
      </c>
      <c r="O44" s="39">
        <f t="shared" si="4"/>
        <v>0</v>
      </c>
      <c r="P44" s="39">
        <v>0</v>
      </c>
      <c r="Q44" s="39">
        <v>0</v>
      </c>
      <c r="R44" s="39">
        <f t="shared" si="5"/>
        <v>0</v>
      </c>
      <c r="S44" s="39">
        <f t="shared" si="6"/>
        <v>0</v>
      </c>
      <c r="T44" s="39">
        <v>0</v>
      </c>
      <c r="U44" s="39">
        <v>0</v>
      </c>
      <c r="V44" s="39">
        <f t="shared" si="7"/>
        <v>0</v>
      </c>
      <c r="W44" s="39">
        <f t="shared" si="8"/>
        <v>0</v>
      </c>
      <c r="X44" s="39">
        <v>0</v>
      </c>
      <c r="Y44" s="39">
        <v>0</v>
      </c>
      <c r="Z44" s="39">
        <f t="shared" si="9"/>
        <v>0</v>
      </c>
      <c r="AA44" s="39">
        <f t="shared" si="10"/>
        <v>0</v>
      </c>
      <c r="AB44" s="39">
        <v>0</v>
      </c>
      <c r="AC44" s="39">
        <v>0</v>
      </c>
      <c r="AD44" s="39">
        <f t="shared" si="11"/>
        <v>0</v>
      </c>
      <c r="AE44" s="40">
        <f t="shared" si="12"/>
        <v>0</v>
      </c>
      <c r="AF44" s="41">
        <v>0</v>
      </c>
      <c r="AG44" s="41">
        <v>0</v>
      </c>
      <c r="AH44" s="42">
        <f t="shared" si="13"/>
        <v>0</v>
      </c>
      <c r="AI44" s="42">
        <f t="shared" si="14"/>
        <v>0</v>
      </c>
      <c r="AJ44" s="43">
        <f t="shared" si="15"/>
        <v>0</v>
      </c>
      <c r="AK44" s="41">
        <v>0</v>
      </c>
      <c r="AL44" s="73"/>
    </row>
    <row r="45" spans="2:38" ht="15" customHeight="1">
      <c r="B45" s="18" t="s">
        <v>69</v>
      </c>
      <c r="F45" s="23" t="s">
        <v>70</v>
      </c>
      <c r="G45" s="38">
        <v>14503055.09</v>
      </c>
      <c r="H45" s="39">
        <v>16750000</v>
      </c>
      <c r="I45" s="39">
        <v>14095000</v>
      </c>
      <c r="J45" s="39">
        <v>0</v>
      </c>
      <c r="K45" s="39">
        <v>0</v>
      </c>
      <c r="L45" s="39">
        <v>13915533.94</v>
      </c>
      <c r="M45" s="39">
        <v>169476.6</v>
      </c>
      <c r="N45" s="39">
        <f t="shared" si="3"/>
        <v>13915533.94</v>
      </c>
      <c r="O45" s="39">
        <f t="shared" si="4"/>
        <v>169476.6</v>
      </c>
      <c r="P45" s="39">
        <v>13946619.93</v>
      </c>
      <c r="Q45" s="39">
        <v>12882847.48</v>
      </c>
      <c r="R45" s="39">
        <f t="shared" si="5"/>
        <v>31085.990000000224</v>
      </c>
      <c r="S45" s="39">
        <f t="shared" si="6"/>
        <v>12713370.88</v>
      </c>
      <c r="T45" s="39">
        <v>14116672.51</v>
      </c>
      <c r="U45" s="39">
        <v>13057736.56</v>
      </c>
      <c r="V45" s="39">
        <f t="shared" si="7"/>
        <v>170052.58000000007</v>
      </c>
      <c r="W45" s="39">
        <f t="shared" si="8"/>
        <v>174889.08000000007</v>
      </c>
      <c r="X45" s="39">
        <v>14116698.93</v>
      </c>
      <c r="Y45" s="39">
        <v>13068343.66</v>
      </c>
      <c r="Z45" s="39">
        <f t="shared" si="9"/>
        <v>26.419999999925494</v>
      </c>
      <c r="AA45" s="39">
        <f t="shared" si="10"/>
        <v>10607.099999999627</v>
      </c>
      <c r="AB45" s="39">
        <v>14116802.43</v>
      </c>
      <c r="AC45" s="39">
        <v>13068482.86</v>
      </c>
      <c r="AD45" s="39">
        <f t="shared" si="11"/>
        <v>103.5</v>
      </c>
      <c r="AE45" s="40">
        <f t="shared" si="12"/>
        <v>139.19999999925494</v>
      </c>
      <c r="AF45" s="41">
        <v>14116802.43</v>
      </c>
      <c r="AG45" s="41">
        <v>13068482.86</v>
      </c>
      <c r="AH45" s="42">
        <f t="shared" si="13"/>
        <v>-7.426041238433627</v>
      </c>
      <c r="AI45" s="42">
        <f t="shared" si="14"/>
        <v>97.33674968754462</v>
      </c>
      <c r="AJ45" s="43">
        <f t="shared" si="15"/>
        <v>78.02079319402985</v>
      </c>
      <c r="AK45" s="41">
        <f>AK46+AK47</f>
        <v>14080477.930000002</v>
      </c>
      <c r="AL45" s="72">
        <f t="shared" si="16"/>
        <v>99.89697006030508</v>
      </c>
    </row>
    <row r="46" spans="2:38" ht="15" customHeight="1">
      <c r="B46" s="18" t="s">
        <v>71</v>
      </c>
      <c r="F46" s="55" t="s">
        <v>72</v>
      </c>
      <c r="G46" s="25">
        <v>699618.3</v>
      </c>
      <c r="H46" s="26">
        <v>750000</v>
      </c>
      <c r="I46" s="26">
        <v>750000</v>
      </c>
      <c r="J46" s="26">
        <v>0</v>
      </c>
      <c r="K46" s="26">
        <v>0</v>
      </c>
      <c r="L46" s="26">
        <v>151500</v>
      </c>
      <c r="M46" s="26">
        <v>169476.6</v>
      </c>
      <c r="N46" s="26">
        <f t="shared" si="3"/>
        <v>151500</v>
      </c>
      <c r="O46" s="26">
        <f t="shared" si="4"/>
        <v>169476.6</v>
      </c>
      <c r="P46" s="26">
        <v>158500</v>
      </c>
      <c r="Q46" s="26">
        <v>169584.4</v>
      </c>
      <c r="R46" s="26">
        <f t="shared" si="5"/>
        <v>7000</v>
      </c>
      <c r="S46" s="26">
        <f t="shared" si="6"/>
        <v>107.79999999998836</v>
      </c>
      <c r="T46" s="26">
        <v>328552.58</v>
      </c>
      <c r="U46" s="26">
        <v>326717.2</v>
      </c>
      <c r="V46" s="26">
        <f t="shared" si="7"/>
        <v>170052.58000000002</v>
      </c>
      <c r="W46" s="26">
        <f t="shared" si="8"/>
        <v>157132.80000000002</v>
      </c>
      <c r="X46" s="26">
        <v>328579</v>
      </c>
      <c r="Y46" s="26">
        <v>337324.3</v>
      </c>
      <c r="Z46" s="26">
        <f t="shared" si="9"/>
        <v>26.419999999983702</v>
      </c>
      <c r="AA46" s="26">
        <f t="shared" si="10"/>
        <v>10607.099999999977</v>
      </c>
      <c r="AB46" s="26">
        <v>328682.5</v>
      </c>
      <c r="AC46" s="26">
        <v>337463.5</v>
      </c>
      <c r="AD46" s="26">
        <f t="shared" si="11"/>
        <v>103.5</v>
      </c>
      <c r="AE46" s="27">
        <f t="shared" si="12"/>
        <v>139.20000000001164</v>
      </c>
      <c r="AF46" s="28">
        <v>328682.5</v>
      </c>
      <c r="AG46" s="28">
        <v>337463.5</v>
      </c>
      <c r="AH46" s="29">
        <f t="shared" si="13"/>
        <v>2.671575152312642</v>
      </c>
      <c r="AI46" s="29">
        <f t="shared" si="14"/>
        <v>46.980260522058956</v>
      </c>
      <c r="AJ46" s="30">
        <f t="shared" si="15"/>
        <v>44.99513333333333</v>
      </c>
      <c r="AK46" s="28">
        <v>749679.8</v>
      </c>
      <c r="AL46" s="73">
        <f t="shared" si="16"/>
        <v>99.95730666666667</v>
      </c>
    </row>
    <row r="47" spans="2:38" ht="15" customHeight="1">
      <c r="B47" s="18" t="s">
        <v>73</v>
      </c>
      <c r="F47" s="55" t="s">
        <v>74</v>
      </c>
      <c r="G47" s="25">
        <v>13803436.79</v>
      </c>
      <c r="H47" s="26">
        <v>16000000</v>
      </c>
      <c r="I47" s="26">
        <v>13345000</v>
      </c>
      <c r="J47" s="26">
        <v>0</v>
      </c>
      <c r="K47" s="26">
        <v>0</v>
      </c>
      <c r="L47" s="26">
        <v>13764033.94</v>
      </c>
      <c r="M47" s="26">
        <v>0</v>
      </c>
      <c r="N47" s="26">
        <f aca="true" t="shared" si="17" ref="N47:N56">L47-J47</f>
        <v>13764033.94</v>
      </c>
      <c r="O47" s="26">
        <f aca="true" t="shared" si="18" ref="O47:O56">M47-K47</f>
        <v>0</v>
      </c>
      <c r="P47" s="26">
        <v>13788119.93</v>
      </c>
      <c r="Q47" s="26">
        <v>12713263.08</v>
      </c>
      <c r="R47" s="26">
        <f aca="true" t="shared" si="19" ref="R47:R56">P47-L47</f>
        <v>24085.990000000224</v>
      </c>
      <c r="S47" s="26">
        <f aca="true" t="shared" si="20" ref="S47:S56">Q47-M47</f>
        <v>12713263.08</v>
      </c>
      <c r="T47" s="26">
        <v>13788119.93</v>
      </c>
      <c r="U47" s="26">
        <v>12731019.36</v>
      </c>
      <c r="V47" s="26">
        <f aca="true" t="shared" si="21" ref="V47:V56">T47-P47</f>
        <v>0</v>
      </c>
      <c r="W47" s="26">
        <f aca="true" t="shared" si="22" ref="W47:W56">U47-Q47</f>
        <v>17756.27999999933</v>
      </c>
      <c r="X47" s="26">
        <v>13788119.93</v>
      </c>
      <c r="Y47" s="26">
        <v>12731019.36</v>
      </c>
      <c r="Z47" s="26">
        <f aca="true" t="shared" si="23" ref="Z47:Z56">X47-T47</f>
        <v>0</v>
      </c>
      <c r="AA47" s="26">
        <f aca="true" t="shared" si="24" ref="AA47:AA56">Y47-U47</f>
        <v>0</v>
      </c>
      <c r="AB47" s="26">
        <v>13788119.93</v>
      </c>
      <c r="AC47" s="26">
        <v>12731019.36</v>
      </c>
      <c r="AD47" s="26">
        <f aca="true" t="shared" si="25" ref="AD47:AD56">AB47-X47</f>
        <v>0</v>
      </c>
      <c r="AE47" s="27">
        <f aca="true" t="shared" si="26" ref="AE47:AE56">AC47-Y47</f>
        <v>0</v>
      </c>
      <c r="AF47" s="28">
        <v>13788119.93</v>
      </c>
      <c r="AG47" s="28">
        <v>12731019.36</v>
      </c>
      <c r="AH47" s="29">
        <f aca="true" t="shared" si="27" ref="AH47:AH56">IF(AG47=0,0,IF(AF47=0,0,(AG47-AF47)/AF47*100))</f>
        <v>-7.66674916788311</v>
      </c>
      <c r="AI47" s="29">
        <f aca="true" t="shared" si="28" ref="AI47:AI56">IF(AF47=0,0,IF(G47=0,0,AF47/G47*100))</f>
        <v>99.88903589567566</v>
      </c>
      <c r="AJ47" s="30">
        <f aca="true" t="shared" si="29" ref="AJ47:AJ56">IF(AG47=0,0,IF(H47=0,0,AG47/H47*100))</f>
        <v>79.568871</v>
      </c>
      <c r="AK47" s="28">
        <v>13330798.13</v>
      </c>
      <c r="AL47" s="73">
        <f t="shared" si="16"/>
        <v>99.89357909329337</v>
      </c>
    </row>
    <row r="48" spans="2:38" ht="15" customHeight="1">
      <c r="B48" s="18" t="s">
        <v>75</v>
      </c>
      <c r="F48" s="21" t="s">
        <v>76</v>
      </c>
      <c r="G48" s="38">
        <v>22133054.87</v>
      </c>
      <c r="H48" s="39">
        <v>17500000</v>
      </c>
      <c r="I48" s="39">
        <v>29425536</v>
      </c>
      <c r="J48" s="39">
        <v>0</v>
      </c>
      <c r="K48" s="39">
        <v>0</v>
      </c>
      <c r="L48" s="39">
        <v>422438.87</v>
      </c>
      <c r="M48" s="39">
        <v>5000</v>
      </c>
      <c r="N48" s="39">
        <f t="shared" si="17"/>
        <v>422438.87</v>
      </c>
      <c r="O48" s="39">
        <f t="shared" si="18"/>
        <v>5000</v>
      </c>
      <c r="P48" s="39">
        <v>676394.47</v>
      </c>
      <c r="Q48" s="39">
        <v>228379.9</v>
      </c>
      <c r="R48" s="39">
        <f t="shared" si="19"/>
        <v>253955.59999999998</v>
      </c>
      <c r="S48" s="39">
        <f t="shared" si="20"/>
        <v>223379.9</v>
      </c>
      <c r="T48" s="39">
        <v>679456.47</v>
      </c>
      <c r="U48" s="39">
        <v>1111023.17</v>
      </c>
      <c r="V48" s="39">
        <f t="shared" si="21"/>
        <v>3062</v>
      </c>
      <c r="W48" s="39">
        <f t="shared" si="22"/>
        <v>882643.2699999999</v>
      </c>
      <c r="X48" s="39">
        <v>1091810.67</v>
      </c>
      <c r="Y48" s="39">
        <v>1697780.45</v>
      </c>
      <c r="Z48" s="39">
        <f t="shared" si="23"/>
        <v>412354.19999999995</v>
      </c>
      <c r="AA48" s="39">
        <f t="shared" si="24"/>
        <v>586757.28</v>
      </c>
      <c r="AB48" s="39">
        <v>1189478.12</v>
      </c>
      <c r="AC48" s="39">
        <v>5902840.03</v>
      </c>
      <c r="AD48" s="39">
        <f t="shared" si="25"/>
        <v>97667.45000000019</v>
      </c>
      <c r="AE48" s="40">
        <f t="shared" si="26"/>
        <v>4205059.58</v>
      </c>
      <c r="AF48" s="41">
        <v>1189478.12</v>
      </c>
      <c r="AG48" s="41">
        <v>5902840.03</v>
      </c>
      <c r="AH48" s="42">
        <f t="shared" si="27"/>
        <v>396.25461206465906</v>
      </c>
      <c r="AI48" s="42">
        <f t="shared" si="28"/>
        <v>5.374215746477296</v>
      </c>
      <c r="AJ48" s="43">
        <f t="shared" si="29"/>
        <v>33.73051445714286</v>
      </c>
      <c r="AK48" s="41">
        <f>AK49+AK50+AK53</f>
        <v>13168379.76</v>
      </c>
      <c r="AL48" s="72">
        <f t="shared" si="16"/>
        <v>44.75153744013363</v>
      </c>
    </row>
    <row r="49" spans="2:38" ht="15" customHeight="1">
      <c r="B49" s="18" t="s">
        <v>77</v>
      </c>
      <c r="F49" s="55" t="s">
        <v>78</v>
      </c>
      <c r="G49" s="25">
        <v>20132040.51</v>
      </c>
      <c r="H49" s="26">
        <v>13969000</v>
      </c>
      <c r="I49" s="26">
        <v>27994536</v>
      </c>
      <c r="J49" s="26">
        <v>0</v>
      </c>
      <c r="K49" s="26">
        <v>0</v>
      </c>
      <c r="L49" s="26">
        <v>422438.87</v>
      </c>
      <c r="M49" s="26">
        <v>5000</v>
      </c>
      <c r="N49" s="26">
        <f t="shared" si="17"/>
        <v>422438.87</v>
      </c>
      <c r="O49" s="26">
        <f t="shared" si="18"/>
        <v>5000</v>
      </c>
      <c r="P49" s="26">
        <v>676394.47</v>
      </c>
      <c r="Q49" s="26">
        <v>228379.9</v>
      </c>
      <c r="R49" s="26">
        <f t="shared" si="19"/>
        <v>253955.59999999998</v>
      </c>
      <c r="S49" s="26">
        <f t="shared" si="20"/>
        <v>223379.9</v>
      </c>
      <c r="T49" s="26">
        <v>679456.47</v>
      </c>
      <c r="U49" s="26">
        <v>1095211.17</v>
      </c>
      <c r="V49" s="26">
        <f t="shared" si="21"/>
        <v>3062</v>
      </c>
      <c r="W49" s="26">
        <f t="shared" si="22"/>
        <v>866831.2699999999</v>
      </c>
      <c r="X49" s="26">
        <v>1074303.3</v>
      </c>
      <c r="Y49" s="26">
        <v>1681968.45</v>
      </c>
      <c r="Z49" s="26">
        <f t="shared" si="23"/>
        <v>394846.8300000001</v>
      </c>
      <c r="AA49" s="26">
        <f t="shared" si="24"/>
        <v>586757.28</v>
      </c>
      <c r="AB49" s="26">
        <v>1128900.75</v>
      </c>
      <c r="AC49" s="26">
        <v>5887028.03</v>
      </c>
      <c r="AD49" s="26">
        <f t="shared" si="25"/>
        <v>54597.44999999995</v>
      </c>
      <c r="AE49" s="27">
        <f t="shared" si="26"/>
        <v>4205059.58</v>
      </c>
      <c r="AF49" s="28">
        <v>1128900.75</v>
      </c>
      <c r="AG49" s="28">
        <v>5887028.03</v>
      </c>
      <c r="AH49" s="29">
        <f t="shared" si="27"/>
        <v>421.48322427813076</v>
      </c>
      <c r="AI49" s="29">
        <f t="shared" si="28"/>
        <v>5.607483004215353</v>
      </c>
      <c r="AJ49" s="30">
        <f t="shared" si="29"/>
        <v>42.14351800415205</v>
      </c>
      <c r="AK49" s="28">
        <v>12466334.44</v>
      </c>
      <c r="AL49" s="73">
        <f t="shared" si="16"/>
        <v>44.53131296764482</v>
      </c>
    </row>
    <row r="50" spans="2:38" ht="15" customHeight="1">
      <c r="B50" s="18" t="s">
        <v>79</v>
      </c>
      <c r="F50" s="55" t="s">
        <v>80</v>
      </c>
      <c r="G50" s="25">
        <v>326139.46</v>
      </c>
      <c r="H50" s="26">
        <v>600000</v>
      </c>
      <c r="I50" s="26">
        <v>600000</v>
      </c>
      <c r="J50" s="26">
        <v>0</v>
      </c>
      <c r="K50" s="26">
        <v>0</v>
      </c>
      <c r="L50" s="26">
        <v>0</v>
      </c>
      <c r="M50" s="26">
        <v>0</v>
      </c>
      <c r="N50" s="26">
        <f t="shared" si="17"/>
        <v>0</v>
      </c>
      <c r="O50" s="26">
        <f t="shared" si="18"/>
        <v>0</v>
      </c>
      <c r="P50" s="26">
        <v>0</v>
      </c>
      <c r="Q50" s="26">
        <v>0</v>
      </c>
      <c r="R50" s="26">
        <f t="shared" si="19"/>
        <v>0</v>
      </c>
      <c r="S50" s="26">
        <f t="shared" si="20"/>
        <v>0</v>
      </c>
      <c r="T50" s="26">
        <v>0</v>
      </c>
      <c r="U50" s="26">
        <v>15812</v>
      </c>
      <c r="V50" s="26">
        <f t="shared" si="21"/>
        <v>0</v>
      </c>
      <c r="W50" s="26">
        <f t="shared" si="22"/>
        <v>15812</v>
      </c>
      <c r="X50" s="26">
        <v>17507.37</v>
      </c>
      <c r="Y50" s="26">
        <v>15812</v>
      </c>
      <c r="Z50" s="26">
        <f t="shared" si="23"/>
        <v>17507.37</v>
      </c>
      <c r="AA50" s="26">
        <f t="shared" si="24"/>
        <v>0</v>
      </c>
      <c r="AB50" s="26">
        <v>60577.37</v>
      </c>
      <c r="AC50" s="26">
        <v>15812</v>
      </c>
      <c r="AD50" s="26">
        <f t="shared" si="25"/>
        <v>43070</v>
      </c>
      <c r="AE50" s="27">
        <f t="shared" si="26"/>
        <v>0</v>
      </c>
      <c r="AF50" s="28">
        <v>60577.37</v>
      </c>
      <c r="AG50" s="28">
        <v>15812</v>
      </c>
      <c r="AH50" s="29">
        <f t="shared" si="27"/>
        <v>-73.89784336956194</v>
      </c>
      <c r="AI50" s="29">
        <f t="shared" si="28"/>
        <v>18.574069510018813</v>
      </c>
      <c r="AJ50" s="30">
        <f t="shared" si="29"/>
        <v>2.635333333333333</v>
      </c>
      <c r="AK50" s="28">
        <v>196151.4</v>
      </c>
      <c r="AL50" s="73">
        <f t="shared" si="16"/>
        <v>32.691900000000004</v>
      </c>
    </row>
    <row r="51" spans="2:38" ht="15" customHeight="1">
      <c r="B51" s="18" t="s">
        <v>81</v>
      </c>
      <c r="F51" s="55" t="s">
        <v>82</v>
      </c>
      <c r="G51" s="25">
        <v>606690.14</v>
      </c>
      <c r="H51" s="26">
        <v>1000</v>
      </c>
      <c r="I51" s="26">
        <v>1000</v>
      </c>
      <c r="J51" s="26">
        <v>0</v>
      </c>
      <c r="K51" s="26">
        <v>0</v>
      </c>
      <c r="L51" s="26">
        <v>0</v>
      </c>
      <c r="M51" s="26">
        <v>0</v>
      </c>
      <c r="N51" s="26">
        <f t="shared" si="17"/>
        <v>0</v>
      </c>
      <c r="O51" s="26">
        <f t="shared" si="18"/>
        <v>0</v>
      </c>
      <c r="P51" s="26">
        <v>0</v>
      </c>
      <c r="Q51" s="26">
        <v>0</v>
      </c>
      <c r="R51" s="26">
        <f t="shared" si="19"/>
        <v>0</v>
      </c>
      <c r="S51" s="26">
        <f t="shared" si="20"/>
        <v>0</v>
      </c>
      <c r="T51" s="26">
        <v>0</v>
      </c>
      <c r="U51" s="26">
        <v>0</v>
      </c>
      <c r="V51" s="26">
        <f t="shared" si="21"/>
        <v>0</v>
      </c>
      <c r="W51" s="26">
        <f t="shared" si="22"/>
        <v>0</v>
      </c>
      <c r="X51" s="26">
        <v>0</v>
      </c>
      <c r="Y51" s="26">
        <v>0</v>
      </c>
      <c r="Z51" s="26">
        <f t="shared" si="23"/>
        <v>0</v>
      </c>
      <c r="AA51" s="26">
        <f t="shared" si="24"/>
        <v>0</v>
      </c>
      <c r="AB51" s="26">
        <v>0</v>
      </c>
      <c r="AC51" s="26">
        <v>0</v>
      </c>
      <c r="AD51" s="26">
        <f t="shared" si="25"/>
        <v>0</v>
      </c>
      <c r="AE51" s="27">
        <f t="shared" si="26"/>
        <v>0</v>
      </c>
      <c r="AF51" s="28">
        <v>0</v>
      </c>
      <c r="AG51" s="28">
        <v>0</v>
      </c>
      <c r="AH51" s="29">
        <f t="shared" si="27"/>
        <v>0</v>
      </c>
      <c r="AI51" s="29">
        <f t="shared" si="28"/>
        <v>0</v>
      </c>
      <c r="AJ51" s="30">
        <f t="shared" si="29"/>
        <v>0</v>
      </c>
      <c r="AK51" s="28">
        <v>0</v>
      </c>
      <c r="AL51" s="73">
        <f t="shared" si="16"/>
        <v>0</v>
      </c>
    </row>
    <row r="52" spans="2:38" ht="15" customHeight="1">
      <c r="B52" s="18" t="s">
        <v>83</v>
      </c>
      <c r="F52" s="55" t="s">
        <v>84</v>
      </c>
      <c r="G52" s="25">
        <v>42000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f t="shared" si="17"/>
        <v>0</v>
      </c>
      <c r="O52" s="26">
        <f t="shared" si="18"/>
        <v>0</v>
      </c>
      <c r="P52" s="26">
        <v>0</v>
      </c>
      <c r="Q52" s="26">
        <v>0</v>
      </c>
      <c r="R52" s="26">
        <f t="shared" si="19"/>
        <v>0</v>
      </c>
      <c r="S52" s="26">
        <f t="shared" si="20"/>
        <v>0</v>
      </c>
      <c r="T52" s="26">
        <v>0</v>
      </c>
      <c r="U52" s="26">
        <v>0</v>
      </c>
      <c r="V52" s="26">
        <f t="shared" si="21"/>
        <v>0</v>
      </c>
      <c r="W52" s="26">
        <f t="shared" si="22"/>
        <v>0</v>
      </c>
      <c r="X52" s="26">
        <v>0</v>
      </c>
      <c r="Y52" s="26">
        <v>0</v>
      </c>
      <c r="Z52" s="26">
        <f t="shared" si="23"/>
        <v>0</v>
      </c>
      <c r="AA52" s="26">
        <f t="shared" si="24"/>
        <v>0</v>
      </c>
      <c r="AB52" s="26">
        <v>0</v>
      </c>
      <c r="AC52" s="26">
        <v>0</v>
      </c>
      <c r="AD52" s="26">
        <f t="shared" si="25"/>
        <v>0</v>
      </c>
      <c r="AE52" s="27">
        <f t="shared" si="26"/>
        <v>0</v>
      </c>
      <c r="AF52" s="28">
        <v>0</v>
      </c>
      <c r="AG52" s="28">
        <v>0</v>
      </c>
      <c r="AH52" s="29">
        <f t="shared" si="27"/>
        <v>0</v>
      </c>
      <c r="AI52" s="29">
        <f t="shared" si="28"/>
        <v>0</v>
      </c>
      <c r="AJ52" s="30">
        <f t="shared" si="29"/>
        <v>0</v>
      </c>
      <c r="AK52" s="28">
        <v>0</v>
      </c>
      <c r="AL52" s="73"/>
    </row>
    <row r="53" spans="2:38" ht="15" customHeight="1">
      <c r="B53" s="18" t="s">
        <v>85</v>
      </c>
      <c r="F53" s="55" t="s">
        <v>86</v>
      </c>
      <c r="G53" s="25">
        <v>1026184.76</v>
      </c>
      <c r="H53" s="26">
        <v>2930000</v>
      </c>
      <c r="I53" s="26">
        <v>830000</v>
      </c>
      <c r="J53" s="26">
        <v>0</v>
      </c>
      <c r="K53" s="26">
        <v>0</v>
      </c>
      <c r="L53" s="26">
        <v>0</v>
      </c>
      <c r="M53" s="26">
        <v>0</v>
      </c>
      <c r="N53" s="26">
        <f t="shared" si="17"/>
        <v>0</v>
      </c>
      <c r="O53" s="26">
        <f t="shared" si="18"/>
        <v>0</v>
      </c>
      <c r="P53" s="26">
        <v>0</v>
      </c>
      <c r="Q53" s="26">
        <v>0</v>
      </c>
      <c r="R53" s="26">
        <f t="shared" si="19"/>
        <v>0</v>
      </c>
      <c r="S53" s="26">
        <f t="shared" si="20"/>
        <v>0</v>
      </c>
      <c r="T53" s="26">
        <v>0</v>
      </c>
      <c r="U53" s="26">
        <v>0</v>
      </c>
      <c r="V53" s="26">
        <f t="shared" si="21"/>
        <v>0</v>
      </c>
      <c r="W53" s="26">
        <f t="shared" si="22"/>
        <v>0</v>
      </c>
      <c r="X53" s="26">
        <v>0</v>
      </c>
      <c r="Y53" s="26">
        <v>0</v>
      </c>
      <c r="Z53" s="26">
        <f t="shared" si="23"/>
        <v>0</v>
      </c>
      <c r="AA53" s="26">
        <f t="shared" si="24"/>
        <v>0</v>
      </c>
      <c r="AB53" s="26">
        <v>0</v>
      </c>
      <c r="AC53" s="26">
        <v>0</v>
      </c>
      <c r="AD53" s="26">
        <f t="shared" si="25"/>
        <v>0</v>
      </c>
      <c r="AE53" s="27">
        <f t="shared" si="26"/>
        <v>0</v>
      </c>
      <c r="AF53" s="28">
        <v>0</v>
      </c>
      <c r="AG53" s="28">
        <v>0</v>
      </c>
      <c r="AH53" s="29">
        <f t="shared" si="27"/>
        <v>0</v>
      </c>
      <c r="AI53" s="29">
        <f t="shared" si="28"/>
        <v>0</v>
      </c>
      <c r="AJ53" s="30">
        <f t="shared" si="29"/>
        <v>0</v>
      </c>
      <c r="AK53" s="28">
        <v>505893.92</v>
      </c>
      <c r="AL53" s="73">
        <f t="shared" si="16"/>
        <v>60.95107469879518</v>
      </c>
    </row>
    <row r="54" spans="2:38" ht="15" customHeight="1">
      <c r="B54" s="18" t="s">
        <v>87</v>
      </c>
      <c r="F54" s="23" t="s">
        <v>88</v>
      </c>
      <c r="G54" s="38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f t="shared" si="17"/>
        <v>0</v>
      </c>
      <c r="O54" s="39">
        <f t="shared" si="18"/>
        <v>0</v>
      </c>
      <c r="P54" s="39">
        <v>0</v>
      </c>
      <c r="Q54" s="39">
        <v>0</v>
      </c>
      <c r="R54" s="39">
        <f t="shared" si="19"/>
        <v>0</v>
      </c>
      <c r="S54" s="39">
        <f t="shared" si="20"/>
        <v>0</v>
      </c>
      <c r="T54" s="39">
        <v>0</v>
      </c>
      <c r="U54" s="39">
        <v>0</v>
      </c>
      <c r="V54" s="39">
        <f t="shared" si="21"/>
        <v>0</v>
      </c>
      <c r="W54" s="39">
        <f t="shared" si="22"/>
        <v>0</v>
      </c>
      <c r="X54" s="39">
        <v>0</v>
      </c>
      <c r="Y54" s="39">
        <v>0</v>
      </c>
      <c r="Z54" s="39">
        <f t="shared" si="23"/>
        <v>0</v>
      </c>
      <c r="AA54" s="39">
        <f t="shared" si="24"/>
        <v>0</v>
      </c>
      <c r="AB54" s="39">
        <v>0</v>
      </c>
      <c r="AC54" s="39">
        <v>0</v>
      </c>
      <c r="AD54" s="39">
        <f t="shared" si="25"/>
        <v>0</v>
      </c>
      <c r="AE54" s="40">
        <f t="shared" si="26"/>
        <v>0</v>
      </c>
      <c r="AF54" s="41">
        <v>0</v>
      </c>
      <c r="AG54" s="41">
        <v>0</v>
      </c>
      <c r="AH54" s="42">
        <f t="shared" si="27"/>
        <v>0</v>
      </c>
      <c r="AI54" s="42">
        <f t="shared" si="28"/>
        <v>0</v>
      </c>
      <c r="AJ54" s="43">
        <f t="shared" si="29"/>
        <v>0</v>
      </c>
      <c r="AK54" s="41">
        <v>0</v>
      </c>
      <c r="AL54" s="73"/>
    </row>
    <row r="55" spans="2:38" ht="15" customHeight="1">
      <c r="B55" s="18" t="s">
        <v>89</v>
      </c>
      <c r="F55" s="23" t="s">
        <v>90</v>
      </c>
      <c r="G55" s="38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f t="shared" si="17"/>
        <v>0</v>
      </c>
      <c r="O55" s="39">
        <f t="shared" si="18"/>
        <v>0</v>
      </c>
      <c r="P55" s="39">
        <v>0</v>
      </c>
      <c r="Q55" s="39">
        <v>0</v>
      </c>
      <c r="R55" s="39">
        <f t="shared" si="19"/>
        <v>0</v>
      </c>
      <c r="S55" s="39">
        <f t="shared" si="20"/>
        <v>0</v>
      </c>
      <c r="T55" s="39">
        <v>0</v>
      </c>
      <c r="U55" s="39">
        <v>0</v>
      </c>
      <c r="V55" s="39">
        <f t="shared" si="21"/>
        <v>0</v>
      </c>
      <c r="W55" s="39">
        <f t="shared" si="22"/>
        <v>0</v>
      </c>
      <c r="X55" s="39">
        <v>0</v>
      </c>
      <c r="Y55" s="39">
        <v>0</v>
      </c>
      <c r="Z55" s="39">
        <f t="shared" si="23"/>
        <v>0</v>
      </c>
      <c r="AA55" s="39">
        <f t="shared" si="24"/>
        <v>0</v>
      </c>
      <c r="AB55" s="39">
        <v>0</v>
      </c>
      <c r="AC55" s="39">
        <v>0</v>
      </c>
      <c r="AD55" s="39">
        <f t="shared" si="25"/>
        <v>0</v>
      </c>
      <c r="AE55" s="40">
        <f t="shared" si="26"/>
        <v>0</v>
      </c>
      <c r="AF55" s="41">
        <v>0</v>
      </c>
      <c r="AG55" s="41">
        <v>0</v>
      </c>
      <c r="AH55" s="42">
        <f t="shared" si="27"/>
        <v>0</v>
      </c>
      <c r="AI55" s="42">
        <f t="shared" si="28"/>
        <v>0</v>
      </c>
      <c r="AJ55" s="43">
        <f t="shared" si="29"/>
        <v>0</v>
      </c>
      <c r="AK55" s="44">
        <v>0</v>
      </c>
      <c r="AL55" s="73"/>
    </row>
    <row r="56" spans="2:38" ht="15" customHeight="1" thickBot="1">
      <c r="B56" s="18" t="s">
        <v>91</v>
      </c>
      <c r="F56" s="24" t="s">
        <v>92</v>
      </c>
      <c r="G56" s="45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0</v>
      </c>
      <c r="O56" s="46">
        <f t="shared" si="18"/>
        <v>0</v>
      </c>
      <c r="P56" s="46">
        <v>0</v>
      </c>
      <c r="Q56" s="46">
        <v>0</v>
      </c>
      <c r="R56" s="46">
        <f t="shared" si="19"/>
        <v>0</v>
      </c>
      <c r="S56" s="46">
        <f t="shared" si="20"/>
        <v>0</v>
      </c>
      <c r="T56" s="46">
        <v>0</v>
      </c>
      <c r="U56" s="46">
        <v>0</v>
      </c>
      <c r="V56" s="46">
        <f t="shared" si="21"/>
        <v>0</v>
      </c>
      <c r="W56" s="46">
        <f t="shared" si="22"/>
        <v>0</v>
      </c>
      <c r="X56" s="46">
        <v>0</v>
      </c>
      <c r="Y56" s="46">
        <v>0</v>
      </c>
      <c r="Z56" s="46">
        <f t="shared" si="23"/>
        <v>0</v>
      </c>
      <c r="AA56" s="46">
        <f t="shared" si="24"/>
        <v>0</v>
      </c>
      <c r="AB56" s="46">
        <v>0</v>
      </c>
      <c r="AC56" s="46">
        <v>0</v>
      </c>
      <c r="AD56" s="46">
        <f t="shared" si="25"/>
        <v>0</v>
      </c>
      <c r="AE56" s="47">
        <f t="shared" si="26"/>
        <v>0</v>
      </c>
      <c r="AF56" s="48">
        <v>0</v>
      </c>
      <c r="AG56" s="48">
        <v>0</v>
      </c>
      <c r="AH56" s="49">
        <f t="shared" si="27"/>
        <v>0</v>
      </c>
      <c r="AI56" s="49">
        <f t="shared" si="28"/>
        <v>0</v>
      </c>
      <c r="AJ56" s="50">
        <f t="shared" si="29"/>
        <v>0</v>
      </c>
      <c r="AK56" s="48">
        <v>0</v>
      </c>
      <c r="AL56" s="74"/>
    </row>
    <row r="57" spans="2:36" ht="9">
      <c r="B57" s="18" t="s">
        <v>1</v>
      </c>
      <c r="R57" s="19" t="s">
        <v>1</v>
      </c>
      <c r="S57" s="19" t="s">
        <v>1</v>
      </c>
      <c r="V57" s="19" t="s">
        <v>1</v>
      </c>
      <c r="Z57" s="19" t="s">
        <v>1</v>
      </c>
      <c r="AA57" s="19" t="s">
        <v>1</v>
      </c>
      <c r="AH57" s="20" t="s">
        <v>1</v>
      </c>
      <c r="AI57" s="20" t="s">
        <v>1</v>
      </c>
      <c r="AJ57" s="20" t="s">
        <v>1</v>
      </c>
    </row>
    <row r="58" ht="9">
      <c r="B58" s="18" t="s">
        <v>1</v>
      </c>
    </row>
    <row r="59" ht="9">
      <c r="B59" s="18" t="s">
        <v>1</v>
      </c>
    </row>
    <row r="60" ht="9">
      <c r="B60" s="18" t="s">
        <v>1</v>
      </c>
    </row>
    <row r="61" ht="9">
      <c r="B61" s="18" t="s">
        <v>1</v>
      </c>
    </row>
    <row r="62" ht="9">
      <c r="B62" s="18" t="s">
        <v>1</v>
      </c>
    </row>
    <row r="63" ht="9">
      <c r="B63" s="18" t="s">
        <v>1</v>
      </c>
    </row>
  </sheetData>
  <sheetProtection/>
  <mergeCells count="22">
    <mergeCell ref="F21:F22"/>
    <mergeCell ref="F11:AK11"/>
    <mergeCell ref="G21:G22"/>
    <mergeCell ref="H21:H22"/>
    <mergeCell ref="J21:K21"/>
    <mergeCell ref="L21:M21"/>
    <mergeCell ref="AL21:AL22"/>
    <mergeCell ref="I21:I22"/>
    <mergeCell ref="X21:Y21"/>
    <mergeCell ref="AF21:AG21"/>
    <mergeCell ref="P21:Q21"/>
    <mergeCell ref="T21:U21"/>
    <mergeCell ref="AD21:AE21"/>
    <mergeCell ref="AB21:AC21"/>
    <mergeCell ref="AH21:AH22"/>
    <mergeCell ref="R21:S21"/>
    <mergeCell ref="V21:W21"/>
    <mergeCell ref="Z21:AA21"/>
    <mergeCell ref="G20:W20"/>
    <mergeCell ref="AI21:AJ21"/>
    <mergeCell ref="AK21:AK22"/>
    <mergeCell ref="N21:O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ayhan gocemen</dc:creator>
  <cp:keywords/>
  <dc:description/>
  <cp:lastModifiedBy>w7</cp:lastModifiedBy>
  <dcterms:created xsi:type="dcterms:W3CDTF">2012-05-02T12:52:30Z</dcterms:created>
  <dcterms:modified xsi:type="dcterms:W3CDTF">2012-05-11T07:26:09Z</dcterms:modified>
  <cp:category/>
  <cp:version/>
  <cp:contentType/>
  <cp:contentStatus/>
</cp:coreProperties>
</file>